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1"/>
  </bookViews>
  <sheets>
    <sheet name="计划表改" sheetId="2" state="hidden" r:id="rId1"/>
    <sheet name="计划表" sheetId="5" r:id="rId2"/>
    <sheet name="计划表改 (2)" sheetId="4" state="hidden" r:id="rId3"/>
  </sheets>
  <definedNames>
    <definedName name="_xlnm._FilterDatabase" localSheetId="0" hidden="1">计划表改!$A$4:$N$209</definedName>
    <definedName name="_xlnm._FilterDatabase" localSheetId="2" hidden="1">'计划表改 (2)'!$A$4:$N$209</definedName>
    <definedName name="_xlnm._FilterDatabase" localSheetId="1" hidden="1">计划表!$B$4:$B$5</definedName>
    <definedName name="_xlnm.Print_Area" localSheetId="1">计划表!$A$1:$B$180</definedName>
    <definedName name="_xlnm.Print_Area" localSheetId="0">计划表改!$A$1:$N$209</definedName>
    <definedName name="_xlnm.Print_Titles" localSheetId="1">计划表!$2:$4</definedName>
    <definedName name="_xlnm.Print_Titles" localSheetId="0">计划表改!$1:$4</definedName>
  </definedNames>
  <calcPr calcId="144525"/>
</workbook>
</file>

<file path=xl/sharedStrings.xml><?xml version="1.0" encoding="utf-8"?>
<sst xmlns="http://schemas.openxmlformats.org/spreadsheetml/2006/main" count="633" uniqueCount="349">
  <si>
    <t>2021年度小企业贷款风险补偿专项资金汇总表</t>
  </si>
  <si>
    <t>金额单位：万元</t>
  </si>
  <si>
    <t>序号</t>
  </si>
  <si>
    <t>申报汇总表对应序号</t>
  </si>
  <si>
    <t>项目</t>
  </si>
  <si>
    <t>2021年符合申报小企业贷款户数</t>
  </si>
  <si>
    <t>企业申报数</t>
  </si>
  <si>
    <t>中介机构审核数</t>
  </si>
  <si>
    <t>差额（审核－申报）</t>
  </si>
  <si>
    <t>市县</t>
  </si>
  <si>
    <t>2020年银行对小企业年均贷款余额</t>
  </si>
  <si>
    <t>2021年银行对小企业年均贷款余额</t>
  </si>
  <si>
    <t>2021年度银行对小企业贷款增加额</t>
  </si>
  <si>
    <t>2021年度应得小企业贷款风险补偿资金</t>
  </si>
  <si>
    <t>风险补偿资金</t>
  </si>
  <si>
    <t>2021年平均贷款余额差额</t>
  </si>
  <si>
    <t>全区小计</t>
  </si>
  <si>
    <r>
      <rPr>
        <b/>
        <sz val="10"/>
        <color rgb="FF000000"/>
        <rFont val="宋体"/>
        <charset val="134"/>
      </rPr>
      <t>南宁市小计</t>
    </r>
  </si>
  <si>
    <r>
      <rPr>
        <b/>
        <sz val="10"/>
        <color rgb="FF000000"/>
        <rFont val="宋体"/>
        <charset val="134"/>
      </rPr>
      <t>青秀区</t>
    </r>
  </si>
  <si>
    <t>南宁市融达小额贷款有限责任公司</t>
  </si>
  <si>
    <t>南宁市亚联财小额贷款有限公司</t>
  </si>
  <si>
    <t>招商银行股份有限公司南宁分行</t>
  </si>
  <si>
    <t>南宁市佳信小额贷款有限公司</t>
  </si>
  <si>
    <t>南宁市新长丰小额贷款股份有限公司</t>
  </si>
  <si>
    <t>中国工商银行股份有限公司南宁分行</t>
  </si>
  <si>
    <t xml:space="preserve">25,391.20 
</t>
  </si>
  <si>
    <t>中国农业银行股份有限公司南宁分行</t>
  </si>
  <si>
    <t>平安银行股份有限公司南宁分行</t>
  </si>
  <si>
    <t>中信银行股份有限公司南宁分行</t>
  </si>
  <si>
    <t>南宁市电科小额贷款有限公司</t>
  </si>
  <si>
    <t>广发银行股份有限公司南宁分行</t>
  </si>
  <si>
    <r>
      <rPr>
        <b/>
        <sz val="10"/>
        <color rgb="FF000000"/>
        <rFont val="宋体"/>
        <charset val="134"/>
      </rPr>
      <t>兴宁区</t>
    </r>
  </si>
  <si>
    <t>交通银行广西区分行</t>
  </si>
  <si>
    <t>南宁兴宁长江村镇银行股份有限公司</t>
  </si>
  <si>
    <r>
      <rPr>
        <b/>
        <sz val="10"/>
        <color rgb="FF000000"/>
        <rFont val="宋体"/>
        <charset val="134"/>
      </rPr>
      <t>邕宁区</t>
    </r>
  </si>
  <si>
    <t>南宁市邕宁区农村信用合作联社</t>
  </si>
  <si>
    <t>南宁市金物小额贷款有限责任公司</t>
  </si>
  <si>
    <r>
      <rPr>
        <b/>
        <sz val="10"/>
        <color rgb="FF000000"/>
        <rFont val="宋体"/>
        <charset val="134"/>
      </rPr>
      <t>良庆区</t>
    </r>
  </si>
  <si>
    <t>中国光大银行股份有限公司南宁分行</t>
  </si>
  <si>
    <t>南宁市北投小额贷款有限公司</t>
  </si>
  <si>
    <t>桂林银行股份有限公司南宁分行</t>
  </si>
  <si>
    <t>南宁市大都小额贷款有限公司</t>
  </si>
  <si>
    <r>
      <rPr>
        <b/>
        <sz val="10"/>
        <color rgb="FF000000"/>
        <rFont val="宋体"/>
        <charset val="134"/>
      </rPr>
      <t>武鸣区</t>
    </r>
  </si>
  <si>
    <t>南宁市武鸣区农村信用合作联社</t>
  </si>
  <si>
    <t>南宁武鸣漓江村镇银行有限责任公司</t>
  </si>
  <si>
    <t>南宁江南国民村镇银行</t>
  </si>
  <si>
    <r>
      <rPr>
        <b/>
        <sz val="10"/>
        <color rgb="FF000000"/>
        <rFont val="宋体"/>
        <charset val="134"/>
      </rPr>
      <t>上林县</t>
    </r>
  </si>
  <si>
    <t>广西上林农村商业银行股份有限公司</t>
  </si>
  <si>
    <r>
      <rPr>
        <b/>
        <sz val="10"/>
        <color rgb="FF000000"/>
        <rFont val="宋体"/>
        <charset val="134"/>
      </rPr>
      <t>马山县</t>
    </r>
  </si>
  <si>
    <t>南宁马山长江村镇银行股份有限公司</t>
  </si>
  <si>
    <r>
      <rPr>
        <b/>
        <sz val="10"/>
        <color rgb="FF000000"/>
        <rFont val="宋体"/>
        <charset val="134"/>
      </rPr>
      <t>隆安县</t>
    </r>
  </si>
  <si>
    <t>南宁隆安长江村镇银行股份有限公司</t>
  </si>
  <si>
    <t>广西隆安农村商业银行股份有限公司</t>
  </si>
  <si>
    <r>
      <rPr>
        <b/>
        <sz val="10"/>
        <color rgb="FF000000"/>
        <rFont val="宋体"/>
        <charset val="134"/>
      </rPr>
      <t>柳州市小计</t>
    </r>
  </si>
  <si>
    <r>
      <rPr>
        <b/>
        <sz val="10"/>
        <color rgb="FF000000"/>
        <rFont val="宋体"/>
        <charset val="134"/>
      </rPr>
      <t>城中区</t>
    </r>
  </si>
  <si>
    <t>浦发银行柳州分行</t>
  </si>
  <si>
    <t>柳州银行股份有限公司</t>
  </si>
  <si>
    <t>桂林银行柳州分行</t>
  </si>
  <si>
    <r>
      <rPr>
        <b/>
        <sz val="10"/>
        <color rgb="FF000000"/>
        <rFont val="宋体"/>
        <charset val="134"/>
      </rPr>
      <t>柳北区</t>
    </r>
  </si>
  <si>
    <t>农行柳州分行</t>
  </si>
  <si>
    <t>交通银行股份有限公司柳州分行</t>
  </si>
  <si>
    <r>
      <rPr>
        <b/>
        <sz val="10"/>
        <color rgb="FF000000"/>
        <rFont val="宋体"/>
        <charset val="134"/>
      </rPr>
      <t>鱼峰区</t>
    </r>
  </si>
  <si>
    <t>平安银行柳州分行</t>
  </si>
  <si>
    <r>
      <rPr>
        <b/>
        <sz val="10"/>
        <color rgb="FF000000"/>
        <rFont val="宋体"/>
        <charset val="134"/>
      </rPr>
      <t>鹿寨县</t>
    </r>
  </si>
  <si>
    <t>广西鹿寨渝农商村镇银行有限责任公司</t>
  </si>
  <si>
    <r>
      <rPr>
        <b/>
        <sz val="10"/>
        <color rgb="FF000000"/>
        <rFont val="宋体"/>
        <charset val="134"/>
      </rPr>
      <t>桂林市小计</t>
    </r>
  </si>
  <si>
    <r>
      <rPr>
        <b/>
        <sz val="10"/>
        <color rgb="FF000000"/>
        <rFont val="宋体"/>
        <charset val="134"/>
      </rPr>
      <t>临桂区</t>
    </r>
  </si>
  <si>
    <t>桂林国民村镇银行有限责任公司</t>
  </si>
  <si>
    <r>
      <rPr>
        <b/>
        <sz val="10"/>
        <color rgb="FF000000"/>
        <rFont val="宋体"/>
        <charset val="134"/>
      </rPr>
      <t>象山区</t>
    </r>
  </si>
  <si>
    <t>交通银行股份有限公司桂林分行</t>
  </si>
  <si>
    <r>
      <rPr>
        <b/>
        <sz val="10"/>
        <color rgb="FF000000"/>
        <rFont val="宋体"/>
        <charset val="134"/>
      </rPr>
      <t>七星区</t>
    </r>
  </si>
  <si>
    <t>上海浦发发展银行股份银行有限公司桂林分行</t>
  </si>
  <si>
    <r>
      <rPr>
        <b/>
        <sz val="10"/>
        <color rgb="FF000000"/>
        <rFont val="宋体"/>
        <charset val="134"/>
      </rPr>
      <t>荔浦市</t>
    </r>
  </si>
  <si>
    <t>广西荔浦农村商业银行股份有限公司</t>
  </si>
  <si>
    <t>中国工商银行股份有限公司荔浦市支行</t>
  </si>
  <si>
    <t>桂林国民村镇银行荔浦支行</t>
  </si>
  <si>
    <r>
      <rPr>
        <b/>
        <sz val="10"/>
        <color rgb="FF000000"/>
        <rFont val="宋体"/>
        <charset val="134"/>
      </rPr>
      <t>阳朔县</t>
    </r>
  </si>
  <si>
    <t>广西阳朔农村商业银行股份有限公司</t>
  </si>
  <si>
    <t>中国邮政储蓄银行股份有限公司阳朔县支行</t>
  </si>
  <si>
    <t>桂林国民村镇银行阳朔支行</t>
  </si>
  <si>
    <r>
      <rPr>
        <b/>
        <sz val="10"/>
        <color rgb="FF000000"/>
        <rFont val="宋体"/>
        <charset val="134"/>
      </rPr>
      <t>灌阳县</t>
    </r>
  </si>
  <si>
    <t>桂林国民村镇银行有限责任公司灌阳支行</t>
  </si>
  <si>
    <t>中国农业银行股份有限公司灌阳县支行</t>
  </si>
  <si>
    <r>
      <rPr>
        <b/>
        <sz val="10"/>
        <color rgb="FF000000"/>
        <rFont val="宋体"/>
        <charset val="134"/>
      </rPr>
      <t>永福县</t>
    </r>
  </si>
  <si>
    <t>广西永福农村商业银行股份有限公司</t>
  </si>
  <si>
    <t>中国农业银行股份有限公司永福县支行</t>
  </si>
  <si>
    <r>
      <rPr>
        <b/>
        <sz val="10"/>
        <color rgb="FF000000"/>
        <rFont val="宋体"/>
        <charset val="134"/>
      </rPr>
      <t>平乐县</t>
    </r>
  </si>
  <si>
    <t>中国邮政储蓄银行平乐县支行</t>
  </si>
  <si>
    <t>桂林国民村镇银行有限责任公司平乐支行</t>
  </si>
  <si>
    <t>中国工商银行股份有限公司平乐县支行</t>
  </si>
  <si>
    <t>柳州银行平乐支行</t>
  </si>
  <si>
    <r>
      <rPr>
        <b/>
        <sz val="10"/>
        <color rgb="FF000000"/>
        <rFont val="宋体"/>
        <charset val="134"/>
      </rPr>
      <t>灵川县</t>
    </r>
  </si>
  <si>
    <t>桂林国民村镇银行有限责任公司灵川支行</t>
  </si>
  <si>
    <r>
      <rPr>
        <b/>
        <sz val="10"/>
        <color rgb="FF000000"/>
        <rFont val="宋体"/>
        <charset val="134"/>
      </rPr>
      <t>恭城县</t>
    </r>
  </si>
  <si>
    <t>桂林国民村镇银行有限责任公司恭城支行</t>
  </si>
  <si>
    <r>
      <rPr>
        <b/>
        <sz val="10"/>
        <color rgb="FF000000"/>
        <rFont val="宋体"/>
        <charset val="134"/>
      </rPr>
      <t>兴安县</t>
    </r>
  </si>
  <si>
    <t>桂林国民村镇银行有限责任公司兴安支行</t>
  </si>
  <si>
    <r>
      <rPr>
        <b/>
        <sz val="10"/>
        <color rgb="FF000000"/>
        <rFont val="宋体"/>
        <charset val="134"/>
      </rPr>
      <t>梧州市小计</t>
    </r>
  </si>
  <si>
    <r>
      <rPr>
        <b/>
        <sz val="10"/>
        <color rgb="FF000000"/>
        <rFont val="宋体"/>
        <charset val="134"/>
      </rPr>
      <t>万秀区</t>
    </r>
  </si>
  <si>
    <t>中国银行股份有限公司梧州分行</t>
  </si>
  <si>
    <r>
      <rPr>
        <b/>
        <sz val="10"/>
        <color rgb="FF000000"/>
        <rFont val="宋体"/>
        <charset val="134"/>
      </rPr>
      <t>岑溪市</t>
    </r>
  </si>
  <si>
    <t>中国工商银行股份有限公司岑溪市支行</t>
  </si>
  <si>
    <r>
      <rPr>
        <b/>
        <sz val="10"/>
        <color rgb="FF000000"/>
        <rFont val="宋体"/>
        <charset val="134"/>
      </rPr>
      <t>藤县</t>
    </r>
  </si>
  <si>
    <t>广西藤县桂银村镇银行股份有限公司</t>
  </si>
  <si>
    <r>
      <rPr>
        <b/>
        <sz val="10"/>
        <color rgb="FF000000"/>
        <rFont val="宋体"/>
        <charset val="134"/>
      </rPr>
      <t>北海市小计</t>
    </r>
  </si>
  <si>
    <r>
      <rPr>
        <b/>
        <sz val="10"/>
        <color rgb="FF000000"/>
        <rFont val="宋体"/>
        <charset val="134"/>
      </rPr>
      <t>海城区</t>
    </r>
  </si>
  <si>
    <t>中国邮政储蓄银行股份有限公司北海市分行</t>
  </si>
  <si>
    <t>交通银行股份有限公司北海分行</t>
  </si>
  <si>
    <t>北海市融德小额贷款有限责任公司</t>
  </si>
  <si>
    <t>中国工商银行股份有限公司北海分行</t>
  </si>
  <si>
    <r>
      <rPr>
        <b/>
        <sz val="10"/>
        <color rgb="FF000000"/>
        <rFont val="宋体"/>
        <charset val="134"/>
      </rPr>
      <t>合浦县</t>
    </r>
  </si>
  <si>
    <t>合浦国民村镇银行有限责任公司</t>
  </si>
  <si>
    <t>合浦县农村信用合作联社</t>
  </si>
  <si>
    <t>中国邮政储蓄银行股份有限公司合浦县支行</t>
  </si>
  <si>
    <r>
      <rPr>
        <b/>
        <sz val="10"/>
        <color rgb="FF000000"/>
        <rFont val="宋体"/>
        <charset val="134"/>
      </rPr>
      <t>防城港市小计</t>
    </r>
  </si>
  <si>
    <r>
      <rPr>
        <b/>
        <sz val="10"/>
        <color rgb="FF000000"/>
        <rFont val="宋体"/>
        <charset val="134"/>
      </rPr>
      <t>港口区</t>
    </r>
  </si>
  <si>
    <t>防城港市区农村信用合作联社</t>
  </si>
  <si>
    <t>中国工商银行股份有限公司防城港分行</t>
  </si>
  <si>
    <r>
      <rPr>
        <b/>
        <sz val="10"/>
        <color rgb="FF000000"/>
        <rFont val="宋体"/>
        <charset val="134"/>
      </rPr>
      <t>防城区</t>
    </r>
  </si>
  <si>
    <t>防城港防城国民村镇银行有限责任公司</t>
  </si>
  <si>
    <r>
      <rPr>
        <b/>
        <sz val="10"/>
        <color rgb="FF000000"/>
        <rFont val="宋体"/>
        <charset val="134"/>
      </rPr>
      <t>钦州市小计</t>
    </r>
  </si>
  <si>
    <r>
      <rPr>
        <b/>
        <sz val="10"/>
        <color rgb="FF000000"/>
        <rFont val="宋体"/>
        <charset val="134"/>
      </rPr>
      <t>钦南区</t>
    </r>
  </si>
  <si>
    <t>钦州市区农村信用合作联社</t>
  </si>
  <si>
    <r>
      <rPr>
        <b/>
        <sz val="10"/>
        <color rgb="FF000000"/>
        <rFont val="宋体"/>
        <charset val="134"/>
      </rPr>
      <t>钦北区</t>
    </r>
  </si>
  <si>
    <t>中国建设银行股份有限公司钦州分行</t>
  </si>
  <si>
    <t>中国农业银行股份有限公司钦州分行</t>
  </si>
  <si>
    <t>广西北部湾银行股份有限公司钦州分行</t>
  </si>
  <si>
    <t>中信银行股份有限公司钦州分行</t>
  </si>
  <si>
    <r>
      <rPr>
        <b/>
        <sz val="10"/>
        <color rgb="FF000000"/>
        <rFont val="宋体"/>
        <charset val="134"/>
      </rPr>
      <t>浦北县</t>
    </r>
  </si>
  <si>
    <t>广西浦北农村商业银行股份有限公司</t>
  </si>
  <si>
    <r>
      <rPr>
        <b/>
        <sz val="10"/>
        <color rgb="FF000000"/>
        <rFont val="宋体"/>
        <charset val="134"/>
      </rPr>
      <t>贵港市小计</t>
    </r>
  </si>
  <si>
    <r>
      <rPr>
        <b/>
        <sz val="10"/>
        <color rgb="FF000000"/>
        <rFont val="宋体"/>
        <charset val="134"/>
      </rPr>
      <t>港北区</t>
    </r>
  </si>
  <si>
    <t>广西贵港农村商业银行股份有限公司</t>
  </si>
  <si>
    <t>中国邮政储蓄银行贵港市分行</t>
  </si>
  <si>
    <t>交通银行股份有限公司贵港分行</t>
  </si>
  <si>
    <r>
      <rPr>
        <b/>
        <sz val="10"/>
        <color rgb="FF000000"/>
        <rFont val="宋体"/>
        <charset val="134"/>
      </rPr>
      <t>平南县</t>
    </r>
  </si>
  <si>
    <t>广西平南桂银村镇银行股份有限公司</t>
  </si>
  <si>
    <t>平南县农村信用合作联社</t>
  </si>
  <si>
    <t>中国邮政储蓄银行股份有限公司平南县支行</t>
  </si>
  <si>
    <r>
      <rPr>
        <b/>
        <sz val="10"/>
        <color rgb="FF000000"/>
        <rFont val="宋体"/>
        <charset val="134"/>
      </rPr>
      <t>桂平市</t>
    </r>
  </si>
  <si>
    <t>中国银行股份有限公司桂平支行</t>
  </si>
  <si>
    <t>广西桂平桂银村镇银行股份有限公司</t>
  </si>
  <si>
    <t>桂平市农村信用合作联社</t>
  </si>
  <si>
    <r>
      <rPr>
        <b/>
        <sz val="10"/>
        <color rgb="FF000000"/>
        <rFont val="宋体"/>
        <charset val="134"/>
      </rPr>
      <t>玉林市小计</t>
    </r>
  </si>
  <si>
    <r>
      <rPr>
        <b/>
        <sz val="10"/>
        <color rgb="FF000000"/>
        <rFont val="宋体"/>
        <charset val="134"/>
      </rPr>
      <t>玉州区</t>
    </r>
  </si>
  <si>
    <t>中国邮政储蓄银行玉林市分行</t>
  </si>
  <si>
    <t>桂林银行股份有限公司玉林分行</t>
  </si>
  <si>
    <r>
      <rPr>
        <b/>
        <sz val="10"/>
        <color rgb="FF000000"/>
        <rFont val="宋体"/>
        <charset val="134"/>
      </rPr>
      <t>陆川县</t>
    </r>
  </si>
  <si>
    <t>中国邮政储蓄银行股份有限公司陆川县支行</t>
  </si>
  <si>
    <t>广西陆川柳银村镇银行股份有限公司</t>
  </si>
  <si>
    <r>
      <rPr>
        <b/>
        <sz val="10"/>
        <color rgb="FF000000"/>
        <rFont val="宋体"/>
        <charset val="134"/>
      </rPr>
      <t>兴业县</t>
    </r>
  </si>
  <si>
    <t>兴业县农村信用合作联社</t>
  </si>
  <si>
    <t>中国邮政储蓄银行股份有限公司兴业县支行</t>
  </si>
  <si>
    <r>
      <rPr>
        <b/>
        <sz val="10"/>
        <color rgb="FF000000"/>
        <rFont val="宋体"/>
        <charset val="134"/>
      </rPr>
      <t>北流市</t>
    </r>
  </si>
  <si>
    <t>中国邮政储蓄银行股份有限公司北流市支行</t>
  </si>
  <si>
    <t>北流市农村信用合作联社</t>
  </si>
  <si>
    <r>
      <rPr>
        <b/>
        <sz val="10"/>
        <color rgb="FF000000"/>
        <rFont val="宋体"/>
        <charset val="134"/>
      </rPr>
      <t>博白县</t>
    </r>
  </si>
  <si>
    <t>中国邮政储蓄银行股份有限公司博白县支行</t>
  </si>
  <si>
    <t>广西博白柳银村镇银行股份有限公司</t>
  </si>
  <si>
    <r>
      <rPr>
        <b/>
        <sz val="10"/>
        <color rgb="FF000000"/>
        <rFont val="宋体"/>
        <charset val="134"/>
      </rPr>
      <t>容县</t>
    </r>
  </si>
  <si>
    <t>容县农村信用合作联社</t>
  </si>
  <si>
    <t>广西容县桂银村镇银行股份有限公司</t>
  </si>
  <si>
    <t>中国邮政储蓄银行股份有限公司容县支行</t>
  </si>
  <si>
    <r>
      <rPr>
        <b/>
        <sz val="10"/>
        <color rgb="FF000000"/>
        <rFont val="宋体"/>
        <charset val="134"/>
      </rPr>
      <t>百色市小计</t>
    </r>
  </si>
  <si>
    <r>
      <rPr>
        <b/>
        <sz val="10"/>
        <color rgb="FF000000"/>
        <rFont val="宋体"/>
        <charset val="134"/>
      </rPr>
      <t>右江区</t>
    </r>
  </si>
  <si>
    <t>广西百色右江农村合作银行</t>
  </si>
  <si>
    <t>广西北部湾银行百色分行</t>
  </si>
  <si>
    <t>桂林银行股份有限公司百色分行</t>
  </si>
  <si>
    <t>4083.68‬</t>
  </si>
  <si>
    <t>百色右江华润村镇银行</t>
  </si>
  <si>
    <t>交通银行股份有限公司百色分行</t>
  </si>
  <si>
    <r>
      <rPr>
        <b/>
        <sz val="10"/>
        <color rgb="FF000000"/>
        <rFont val="宋体"/>
        <charset val="134"/>
      </rPr>
      <t>靖西市</t>
    </r>
  </si>
  <si>
    <t>百色靖西长江村镇银行</t>
  </si>
  <si>
    <r>
      <rPr>
        <b/>
        <sz val="10"/>
        <color rgb="FF000000"/>
        <rFont val="宋体"/>
        <charset val="134"/>
      </rPr>
      <t>田东县</t>
    </r>
  </si>
  <si>
    <t>田东北部湾村镇银行有限责任公司</t>
  </si>
  <si>
    <r>
      <rPr>
        <b/>
        <sz val="10"/>
        <color rgb="FF000000"/>
        <rFont val="宋体"/>
        <charset val="134"/>
      </rPr>
      <t>贺州市小计</t>
    </r>
  </si>
  <si>
    <r>
      <rPr>
        <b/>
        <sz val="10"/>
        <color rgb="FF000000"/>
        <rFont val="宋体"/>
        <charset val="134"/>
      </rPr>
      <t>八步区</t>
    </r>
  </si>
  <si>
    <t>贺州市正润小额贷款有限公司</t>
  </si>
  <si>
    <t>贺州八步东盈村镇银行股份有限公司</t>
  </si>
  <si>
    <t>中国工商银行股份有限公司贺州分行</t>
  </si>
  <si>
    <t>贺州市鑫誉小额贷款有限公司</t>
  </si>
  <si>
    <t>中国邮政储蓄银行股份有限公司广西壮族自治区贺州市分行</t>
  </si>
  <si>
    <t>广西贺州桂东农村合作银行</t>
  </si>
  <si>
    <r>
      <rPr>
        <b/>
        <sz val="10"/>
        <color rgb="FF000000"/>
        <rFont val="宋体"/>
        <charset val="134"/>
      </rPr>
      <t>钟山县</t>
    </r>
  </si>
  <si>
    <t>广西钟山农村商业银行股份有限公司</t>
  </si>
  <si>
    <r>
      <rPr>
        <b/>
        <sz val="10"/>
        <color rgb="FF000000"/>
        <rFont val="宋体"/>
        <charset val="134"/>
      </rPr>
      <t>昭平县</t>
    </r>
  </si>
  <si>
    <t>广西昭平农村商业银行股份有限公司</t>
  </si>
  <si>
    <r>
      <rPr>
        <b/>
        <sz val="10"/>
        <color rgb="FF000000"/>
        <rFont val="宋体"/>
        <charset val="134"/>
      </rPr>
      <t>河池市小计</t>
    </r>
  </si>
  <si>
    <r>
      <rPr>
        <b/>
        <sz val="10"/>
        <color rgb="FF000000"/>
        <rFont val="宋体"/>
        <charset val="134"/>
      </rPr>
      <t>金城江区</t>
    </r>
  </si>
  <si>
    <t>中国邮政储蓄银行河池市分行</t>
  </si>
  <si>
    <t>中国农业银行股份有限公司河池分行</t>
  </si>
  <si>
    <r>
      <rPr>
        <b/>
        <sz val="10"/>
        <color rgb="FF000000"/>
        <rFont val="宋体"/>
        <charset val="134"/>
      </rPr>
      <t>环江县</t>
    </r>
  </si>
  <si>
    <t>环江毛南族自治县农村信用合作联社</t>
  </si>
  <si>
    <t>中国邮政储蓄银行股份有限公司环江县支行</t>
  </si>
  <si>
    <r>
      <rPr>
        <b/>
        <sz val="10"/>
        <color rgb="FF000000"/>
        <rFont val="宋体"/>
        <charset val="134"/>
      </rPr>
      <t>都安县</t>
    </r>
  </si>
  <si>
    <t>中国邮政储蓄银行股份有限公司都安县支行</t>
  </si>
  <si>
    <r>
      <rPr>
        <b/>
        <sz val="10"/>
        <color rgb="FF000000"/>
        <rFont val="宋体"/>
        <charset val="134"/>
      </rPr>
      <t>大化县</t>
    </r>
  </si>
  <si>
    <t>广西大化农村商业银行股份有限公司</t>
  </si>
  <si>
    <t>中国邮政储蓄银行股份有限公司大化县支行</t>
  </si>
  <si>
    <r>
      <rPr>
        <b/>
        <sz val="10"/>
        <color rgb="FF000000"/>
        <rFont val="宋体"/>
        <charset val="134"/>
      </rPr>
      <t>天峨县</t>
    </r>
  </si>
  <si>
    <t>广西天峨农村商业银行股份有限公司</t>
  </si>
  <si>
    <t>中国工商银行股份有限公司天峨县支行</t>
  </si>
  <si>
    <r>
      <rPr>
        <b/>
        <sz val="10"/>
        <color rgb="FF000000"/>
        <rFont val="宋体"/>
        <charset val="134"/>
      </rPr>
      <t>南丹县</t>
    </r>
  </si>
  <si>
    <t>中国邮政储蓄银行股份有限公司河池市南丹县支行</t>
  </si>
  <si>
    <r>
      <rPr>
        <b/>
        <sz val="10"/>
        <color rgb="FF000000"/>
        <rFont val="宋体"/>
        <charset val="134"/>
      </rPr>
      <t>罗城县</t>
    </r>
  </si>
  <si>
    <t>中国邮政储蓄银行股份有限公司罗城县支行</t>
  </si>
  <si>
    <t>柳州银行股份有限公司罗城支行</t>
  </si>
  <si>
    <r>
      <rPr>
        <b/>
        <sz val="10"/>
        <color rgb="FF000000"/>
        <rFont val="宋体"/>
        <charset val="134"/>
      </rPr>
      <t>东兰县</t>
    </r>
  </si>
  <si>
    <t>东兰县农村信用合作联社</t>
  </si>
  <si>
    <r>
      <rPr>
        <b/>
        <sz val="10"/>
        <color rgb="FF000000"/>
        <rFont val="宋体"/>
        <charset val="134"/>
      </rPr>
      <t>来宾市小计</t>
    </r>
  </si>
  <si>
    <r>
      <rPr>
        <b/>
        <sz val="10"/>
        <color rgb="FF000000"/>
        <rFont val="宋体"/>
        <charset val="134"/>
      </rPr>
      <t>兴宾区</t>
    </r>
  </si>
  <si>
    <t>中国工商银行来宾分行</t>
  </si>
  <si>
    <t>中国农业银行股份有限公司来宾分行</t>
  </si>
  <si>
    <t>中国邮政储蓄银行来宾市分行</t>
  </si>
  <si>
    <t>桂林银行来宾分行</t>
  </si>
  <si>
    <t>广西来宾农村商业银行股份有限公司</t>
  </si>
  <si>
    <t>来宾市金投小额贷款有限公司</t>
  </si>
  <si>
    <r>
      <rPr>
        <b/>
        <sz val="10"/>
        <color rgb="FF000000"/>
        <rFont val="宋体"/>
        <charset val="134"/>
      </rPr>
      <t>金秀县</t>
    </r>
  </si>
  <si>
    <t>广西金秀农村商业银行股份有限公司</t>
  </si>
  <si>
    <r>
      <rPr>
        <b/>
        <sz val="10"/>
        <color rgb="FF000000"/>
        <rFont val="宋体"/>
        <charset val="134"/>
      </rPr>
      <t>象州县</t>
    </r>
  </si>
  <si>
    <t>来宾象州长江村镇银行股份有限公司</t>
  </si>
  <si>
    <r>
      <rPr>
        <b/>
        <sz val="10"/>
        <color rgb="FF000000"/>
        <rFont val="宋体"/>
        <charset val="134"/>
      </rPr>
      <t>崇左市小计</t>
    </r>
  </si>
  <si>
    <t>桂林银行股份有限公司崇左分行</t>
  </si>
  <si>
    <t>附件</t>
  </si>
  <si>
    <t>2022年度自治区小企业贷款风险补偿专项资金项目计划名单</t>
  </si>
  <si>
    <t>金融机构名称</t>
  </si>
  <si>
    <t>南宁市</t>
  </si>
  <si>
    <t>良庆区</t>
  </si>
  <si>
    <t>兴宁区</t>
  </si>
  <si>
    <t>江南区</t>
  </si>
  <si>
    <t>南宁江南国民村镇银行股份有限公司</t>
  </si>
  <si>
    <t>隆安县</t>
  </si>
  <si>
    <t>马山县</t>
  </si>
  <si>
    <t>柳州市</t>
  </si>
  <si>
    <t>高新区</t>
  </si>
  <si>
    <t>桂林银行股份有限公司柳州分行</t>
  </si>
  <si>
    <t>柳东新区</t>
  </si>
  <si>
    <t>柳州市东城小额贷款有限公司</t>
  </si>
  <si>
    <t>柳江区</t>
  </si>
  <si>
    <t>广西柳江农村合作银行</t>
  </si>
  <si>
    <t>城中区</t>
  </si>
  <si>
    <t>鹿寨县</t>
  </si>
  <si>
    <t>桂林市</t>
  </si>
  <si>
    <t>象山区</t>
  </si>
  <si>
    <t>桂林银行桂林分行</t>
  </si>
  <si>
    <t>中国工商银行股份有限公司桂林市阳桥支行</t>
  </si>
  <si>
    <t>中国工商银行股份有限公司桂林市西城支行</t>
  </si>
  <si>
    <t>临桂区</t>
  </si>
  <si>
    <t>广西北部湾银行桂林分行</t>
  </si>
  <si>
    <t>中国工商银行股份有限公司桂林市临桂支行</t>
  </si>
  <si>
    <t>七星区</t>
  </si>
  <si>
    <t>华夏银行股份有限公司桂林分行</t>
  </si>
  <si>
    <t>中国工商银行股份有限公司桂林市高新科技支行</t>
  </si>
  <si>
    <t>秀峰区</t>
  </si>
  <si>
    <t>中国工商银行股份有限公司桂林市解放东路支行</t>
  </si>
  <si>
    <t>永福县</t>
  </si>
  <si>
    <t>恭城县</t>
  </si>
  <si>
    <t>灵川县</t>
  </si>
  <si>
    <t>中国农业银行股份有限公司灵川县支行</t>
  </si>
  <si>
    <t>荔浦市</t>
  </si>
  <si>
    <t>中国农业银行股份有限公司荔浦支行</t>
  </si>
  <si>
    <t>阳朔县</t>
  </si>
  <si>
    <t>中国工商银行股份有限公司阳朔县支行</t>
  </si>
  <si>
    <t>平乐县</t>
  </si>
  <si>
    <t>梧州市</t>
  </si>
  <si>
    <t>岑溪市</t>
  </si>
  <si>
    <t>中国银行股份有限公司岑溪支行</t>
  </si>
  <si>
    <t>柳州银行岑溪支行</t>
  </si>
  <si>
    <t>藤县</t>
  </si>
  <si>
    <t>北海市</t>
  </si>
  <si>
    <t>银海区</t>
  </si>
  <si>
    <t>广西银海国民村镇银行</t>
  </si>
  <si>
    <t>海城区</t>
  </si>
  <si>
    <t>桂林银行股份有限公司北海分行</t>
  </si>
  <si>
    <t>合浦县</t>
  </si>
  <si>
    <t>合浦国民村镇银行股份有限责任公司</t>
  </si>
  <si>
    <t>合浦县农村信用社合作联社</t>
  </si>
  <si>
    <t>防城港市</t>
  </si>
  <si>
    <t>港口区</t>
  </si>
  <si>
    <t>广西北部湾银行防城港分行</t>
  </si>
  <si>
    <t>桂林银行股份有限公司防城港分行</t>
  </si>
  <si>
    <t>防城区</t>
  </si>
  <si>
    <t>防城港市防城区农村信用合作联社</t>
  </si>
  <si>
    <t>钦州市</t>
  </si>
  <si>
    <t>钦南区</t>
  </si>
  <si>
    <t>广西钦州市钦南国民村镇银行有限责任公司</t>
  </si>
  <si>
    <t>钦北区</t>
  </si>
  <si>
    <t>桂林银行股份有限公司钦州分行</t>
  </si>
  <si>
    <t>钦州市金海湾小额贷款有限公司</t>
  </si>
  <si>
    <t>浦北县</t>
  </si>
  <si>
    <t>广西浦北国民村镇银行股份有限公司</t>
  </si>
  <si>
    <t>贵港市</t>
  </si>
  <si>
    <t>港北区</t>
  </si>
  <si>
    <t>贵港市龙汇小额贷款有限公司</t>
  </si>
  <si>
    <t>桂平市</t>
  </si>
  <si>
    <t>平南县</t>
  </si>
  <si>
    <t>玉林市</t>
  </si>
  <si>
    <t>玉州区</t>
  </si>
  <si>
    <t>广西北部湾银行股份有限公司玉林分行</t>
  </si>
  <si>
    <t>陆川县</t>
  </si>
  <si>
    <t>兴业县</t>
  </si>
  <si>
    <t>中国邮储银行股份有限公司兴业县支行</t>
  </si>
  <si>
    <t>广西兴业柳银村镇银行股份有限公司</t>
  </si>
  <si>
    <t>博白县</t>
  </si>
  <si>
    <t>容县</t>
  </si>
  <si>
    <t>广西北部湾银行股份有限公司容县支行</t>
  </si>
  <si>
    <t>北流市</t>
  </si>
  <si>
    <t>广西北部湾银行股份有限公司北流支行</t>
  </si>
  <si>
    <t>百色市</t>
  </si>
  <si>
    <t>右江区</t>
  </si>
  <si>
    <t>广西北部湾银行股份有限公司百色分行</t>
  </si>
  <si>
    <t>中国邮政储蓄银行股份有限公司百色市分行</t>
  </si>
  <si>
    <t>田阳区</t>
  </si>
  <si>
    <t>田阳兴阳村镇银行有限责任公司</t>
  </si>
  <si>
    <t>田东县</t>
  </si>
  <si>
    <t>贺州市</t>
  </si>
  <si>
    <t>八步区</t>
  </si>
  <si>
    <t>中国银行贺州分行</t>
  </si>
  <si>
    <t>桂林银行股份有限公司贺州分行</t>
  </si>
  <si>
    <t>中国邮储银行股份有限公司广西壮族自治区贺州分行</t>
  </si>
  <si>
    <t>钟山县</t>
  </si>
  <si>
    <t>昭平县</t>
  </si>
  <si>
    <t>富川县</t>
  </si>
  <si>
    <t>广西富川农村商业银行股份有限公司</t>
  </si>
  <si>
    <t>河池市</t>
  </si>
  <si>
    <t>大化县</t>
  </si>
  <si>
    <t>环江县</t>
  </si>
  <si>
    <t>中国邮储银行股份有限公司环江县支行</t>
  </si>
  <si>
    <t>南丹县</t>
  </si>
  <si>
    <t>南丹县农村信用合作联社</t>
  </si>
  <si>
    <t>中国邮储银行股份有限公司南丹县支行</t>
  </si>
  <si>
    <t>天峨县</t>
  </si>
  <si>
    <t>来宾市</t>
  </si>
  <si>
    <t>兴宾区</t>
  </si>
  <si>
    <t>桂林银行股份有限公司来宾分行</t>
  </si>
  <si>
    <t>中国邮政储蓄银行来宾分行</t>
  </si>
  <si>
    <t>象州县</t>
  </si>
  <si>
    <t>广西象州农村合作银行</t>
  </si>
  <si>
    <t>金秀县</t>
  </si>
  <si>
    <t>武宣县</t>
  </si>
  <si>
    <t>广西武宣农村商业银行股份有限公司</t>
  </si>
  <si>
    <t>忻城县</t>
  </si>
  <si>
    <t>忻城县农村信用合作联社</t>
  </si>
  <si>
    <t>崇左市</t>
  </si>
  <si>
    <t>江州区</t>
  </si>
  <si>
    <t>大新县</t>
  </si>
  <si>
    <t>崇左大新长江村镇银行股份有限公司</t>
  </si>
  <si>
    <t>天等县</t>
  </si>
  <si>
    <t>广西天等农村商业银行股份有限公司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</si>
</sst>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8">
    <font>
      <sz val="11"/>
      <color indexed="8"/>
      <name val="等线"/>
      <charset val="134"/>
      <scheme val="minor"/>
    </font>
    <font>
      <sz val="16"/>
      <name val="SimSun"/>
      <charset val="134"/>
    </font>
    <font>
      <sz val="10"/>
      <name val="微软雅黑"/>
      <charset val="134"/>
    </font>
    <font>
      <sz val="18"/>
      <name val="微软雅黑"/>
      <charset val="134"/>
    </font>
    <font>
      <b/>
      <sz val="18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1"/>
      <name val="微软雅黑"/>
      <charset val="134"/>
    </font>
    <font>
      <b/>
      <sz val="10"/>
      <name val="微软雅黑"/>
      <charset val="134"/>
    </font>
    <font>
      <sz val="10"/>
      <color rgb="FF333333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微软雅黑"/>
      <charset val="134"/>
    </font>
    <font>
      <b/>
      <sz val="10"/>
      <color rgb="FF333333"/>
      <name val="宋体"/>
      <charset val="134"/>
    </font>
    <font>
      <b/>
      <sz val="14"/>
      <color indexed="8"/>
      <name val="等线"/>
      <charset val="134"/>
      <scheme val="minor"/>
    </font>
    <font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2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24" fillId="0" borderId="0">
      <alignment vertical="center"/>
    </xf>
    <xf numFmtId="0" fontId="18" fillId="14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26" fillId="20" borderId="14" applyNumberFormat="false" applyAlignment="false" applyProtection="false">
      <alignment vertical="center"/>
    </xf>
    <xf numFmtId="0" fontId="25" fillId="18" borderId="13" applyNumberFormat="false" applyAlignment="false" applyProtection="false">
      <alignment vertical="center"/>
    </xf>
    <xf numFmtId="0" fontId="35" fillId="26" borderId="0" applyNumberFormat="false" applyBorder="false" applyAlignment="false" applyProtection="false">
      <alignment vertical="center"/>
    </xf>
    <xf numFmtId="43" fontId="24" fillId="0" borderId="0" applyFont="false" applyFill="false" applyBorder="false" applyAlignment="false" applyProtection="false">
      <alignment vertical="center"/>
    </xf>
    <xf numFmtId="0" fontId="30" fillId="0" borderId="11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29" fillId="0" borderId="15" applyNumberFormat="false" applyFill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33" fillId="0" borderId="1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9" fillId="24" borderId="16" applyNumberFormat="false" applyFon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0" fontId="34" fillId="20" borderId="12" applyNumberFormat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23" fillId="13" borderId="12" applyNumberFormat="false" applyAlignment="false" applyProtection="false">
      <alignment vertical="center"/>
    </xf>
    <xf numFmtId="0" fontId="17" fillId="4" borderId="0" applyNumberFormat="false" applyBorder="false" applyAlignment="false" applyProtection="false">
      <alignment vertical="center"/>
    </xf>
    <xf numFmtId="0" fontId="18" fillId="3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vertical="center" wrapText="true"/>
    </xf>
    <xf numFmtId="0" fontId="0" fillId="0" borderId="0" xfId="0" applyAlignment="true"/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>
      <alignment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7" fillId="0" borderId="3" xfId="0" applyFont="true" applyFill="true" applyBorder="true">
      <alignment vertical="center"/>
    </xf>
    <xf numFmtId="43" fontId="8" fillId="0" borderId="4" xfId="21" applyFont="true" applyFill="true" applyBorder="true" applyAlignment="true">
      <alignment vertical="center"/>
    </xf>
    <xf numFmtId="0" fontId="8" fillId="0" borderId="4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0" fillId="0" borderId="3" xfId="0" applyFill="true" applyBorder="true">
      <alignment vertical="center"/>
    </xf>
    <xf numFmtId="0" fontId="9" fillId="0" borderId="3" xfId="0" applyFont="true" applyFill="true" applyBorder="true">
      <alignment vertical="center"/>
    </xf>
    <xf numFmtId="43" fontId="7" fillId="0" borderId="3" xfId="21" applyFont="true" applyFill="true" applyBorder="true" applyAlignment="true">
      <alignment vertical="center"/>
    </xf>
    <xf numFmtId="0" fontId="5" fillId="0" borderId="4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vertical="center" wrapText="true"/>
    </xf>
    <xf numFmtId="43" fontId="5" fillId="0" borderId="3" xfId="21" applyFont="true" applyFill="true" applyBorder="true" applyAlignment="true">
      <alignment vertical="center"/>
    </xf>
    <xf numFmtId="0" fontId="5" fillId="0" borderId="4" xfId="0" applyFont="true" applyFill="true" applyBorder="true" applyAlignment="true">
      <alignment vertical="center" wrapText="true"/>
    </xf>
    <xf numFmtId="0" fontId="9" fillId="0" borderId="2" xfId="0" applyFont="true" applyFill="true" applyBorder="true">
      <alignment vertical="center"/>
    </xf>
    <xf numFmtId="0" fontId="9" fillId="0" borderId="2" xfId="0" applyFont="true" applyFill="true" applyBorder="true" applyAlignment="true">
      <alignment vertical="center" wrapText="true"/>
    </xf>
    <xf numFmtId="0" fontId="9" fillId="0" borderId="3" xfId="0" applyFont="true" applyFill="true" applyBorder="true" applyAlignment="true">
      <alignment vertical="center" wrapText="true"/>
    </xf>
    <xf numFmtId="0" fontId="5" fillId="0" borderId="1" xfId="0" applyFont="true" applyFill="true" applyBorder="true">
      <alignment vertical="center"/>
    </xf>
    <xf numFmtId="0" fontId="9" fillId="0" borderId="4" xfId="0" applyFont="true" applyFill="true" applyBorder="true" applyAlignment="true">
      <alignment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0" fontId="5" fillId="0" borderId="0" xfId="0" applyFont="true" applyFill="true">
      <alignment vertical="center"/>
    </xf>
    <xf numFmtId="0" fontId="2" fillId="0" borderId="2" xfId="0" applyFont="true" applyFill="true" applyBorder="true">
      <alignment vertical="center"/>
    </xf>
    <xf numFmtId="0" fontId="5" fillId="0" borderId="7" xfId="0" applyFont="true" applyFill="true" applyBorder="true" applyAlignment="true">
      <alignment horizontal="center" vertical="center" wrapText="true"/>
    </xf>
    <xf numFmtId="0" fontId="10" fillId="0" borderId="0" xfId="0" applyFont="true" applyFill="true">
      <alignment vertical="center"/>
    </xf>
    <xf numFmtId="0" fontId="5" fillId="0" borderId="3" xfId="0" applyFont="true" applyFill="true" applyBorder="true" applyAlignment="true">
      <alignment vertical="center" wrapText="true"/>
    </xf>
    <xf numFmtId="0" fontId="8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11" fillId="0" borderId="4" xfId="0" applyFont="true" applyFill="true" applyBorder="true" applyAlignment="true">
      <alignment horizontal="center" vertical="center"/>
    </xf>
    <xf numFmtId="43" fontId="12" fillId="0" borderId="3" xfId="21" applyFont="true" applyFill="true" applyBorder="true" applyAlignment="true">
      <alignment vertical="center"/>
    </xf>
    <xf numFmtId="0" fontId="7" fillId="0" borderId="4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0" fontId="13" fillId="0" borderId="0" xfId="0" applyFont="true" applyFill="true">
      <alignment vertical="center"/>
    </xf>
    <xf numFmtId="0" fontId="14" fillId="0" borderId="4" xfId="0" applyFont="true" applyFill="true" applyBorder="true" applyAlignment="true">
      <alignment horizontal="center" vertical="center"/>
    </xf>
    <xf numFmtId="0" fontId="14" fillId="0" borderId="2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vertical="center" wrapText="true"/>
    </xf>
    <xf numFmtId="43" fontId="8" fillId="0" borderId="3" xfId="21" applyFont="true" applyFill="true" applyBorder="true" applyAlignment="true">
      <alignment vertical="center"/>
    </xf>
    <xf numFmtId="43" fontId="6" fillId="0" borderId="3" xfId="21" applyFont="true" applyFill="true" applyBorder="true" applyAlignment="true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8" xfId="0" applyFill="true" applyBorder="true">
      <alignment vertical="center"/>
    </xf>
    <xf numFmtId="0" fontId="0" fillId="0" borderId="8" xfId="0" applyFill="true" applyBorder="true" applyAlignment="true">
      <alignment horizontal="center" vertical="center"/>
    </xf>
    <xf numFmtId="0" fontId="15" fillId="0" borderId="8" xfId="0" applyFont="true" applyFill="true" applyBorder="true" applyAlignment="true">
      <alignment horizontal="center" vertical="center"/>
    </xf>
    <xf numFmtId="0" fontId="0" fillId="0" borderId="0" xfId="0" applyFill="true" applyAlignment="true"/>
    <xf numFmtId="0" fontId="5" fillId="0" borderId="8" xfId="0" applyFont="true" applyFill="true" applyBorder="true" applyAlignment="true">
      <alignment vertical="center" wrapText="true"/>
    </xf>
    <xf numFmtId="0" fontId="16" fillId="0" borderId="8" xfId="0" applyFont="true" applyFill="true" applyBorder="true" applyAlignment="true">
      <alignment horizontal="center" vertical="center" wrapText="true"/>
    </xf>
    <xf numFmtId="0" fontId="0" fillId="0" borderId="9" xfId="0" applyFill="true" applyBorder="true">
      <alignment vertical="center"/>
    </xf>
    <xf numFmtId="0" fontId="9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千位分隔 2" xfId="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9"/>
  <sheetViews>
    <sheetView view="pageBreakPreview" zoomScale="60" zoomScaleNormal="90" zoomScaleSheetLayoutView="60" workbookViewId="0">
      <pane ySplit="4" topLeftCell="A5" activePane="bottomLeft" state="frozen"/>
      <selection/>
      <selection pane="bottomLeft" activeCell="Q18" sqref="Q18"/>
    </sheetView>
  </sheetViews>
  <sheetFormatPr defaultColWidth="9" defaultRowHeight="13.5"/>
  <cols>
    <col min="1" max="1" width="4" customWidth="true"/>
    <col min="2" max="2" width="5.775" customWidth="true"/>
    <col min="3" max="3" width="38.3333333333333" customWidth="true"/>
    <col min="4" max="4" width="15.2166666666667" customWidth="true"/>
    <col min="5" max="5" width="17.2166666666667" hidden="true" customWidth="true"/>
    <col min="6" max="6" width="16.5583333333333" hidden="true" customWidth="true"/>
    <col min="7" max="7" width="16" hidden="true" customWidth="true"/>
    <col min="8" max="8" width="12.5583333333333" hidden="true" customWidth="true"/>
    <col min="9" max="9" width="17.3333333333333" customWidth="true"/>
    <col min="10" max="10" width="16.8833333333333" customWidth="true"/>
    <col min="11" max="11" width="14.8833333333333" customWidth="true"/>
    <col min="12" max="12" width="14.3333333333333" customWidth="true"/>
    <col min="13" max="13" width="14.3333333333333" hidden="true" customWidth="true"/>
    <col min="14" max="14" width="17" hidden="true" customWidth="true"/>
    <col min="15" max="26" width="14" customWidth="true"/>
  </cols>
  <sheetData>
    <row r="1" ht="28.5" customHeight="true" spans="1:2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" customHeight="true" spans="1:26">
      <c r="A2" s="3"/>
      <c r="B2" s="3"/>
      <c r="C2" s="4"/>
      <c r="D2" s="5"/>
      <c r="E2" s="5"/>
      <c r="F2" s="5"/>
      <c r="G2" s="5"/>
      <c r="H2" s="5"/>
      <c r="I2" s="5"/>
      <c r="J2" s="5"/>
      <c r="K2" s="5"/>
      <c r="L2" s="31" t="s">
        <v>1</v>
      </c>
      <c r="M2" s="31"/>
      <c r="N2" s="2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6" t="s">
        <v>2</v>
      </c>
      <c r="B3" s="6" t="s">
        <v>3</v>
      </c>
      <c r="C3" s="7" t="s">
        <v>4</v>
      </c>
      <c r="D3" s="6" t="s">
        <v>5</v>
      </c>
      <c r="E3" s="29" t="s">
        <v>6</v>
      </c>
      <c r="F3" s="30"/>
      <c r="G3" s="30"/>
      <c r="H3" s="7"/>
      <c r="I3" s="7" t="s">
        <v>7</v>
      </c>
      <c r="J3" s="32"/>
      <c r="K3" s="32"/>
      <c r="L3" s="32"/>
      <c r="M3" s="7" t="s">
        <v>8</v>
      </c>
      <c r="N3" s="32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55.8" customHeight="true" spans="1:26">
      <c r="A4" s="8"/>
      <c r="B4" s="8"/>
      <c r="C4" s="9" t="s">
        <v>9</v>
      </c>
      <c r="D4" s="8"/>
      <c r="E4" s="9" t="s">
        <v>10</v>
      </c>
      <c r="F4" s="9" t="s">
        <v>11</v>
      </c>
      <c r="G4" s="9" t="s">
        <v>12</v>
      </c>
      <c r="H4" s="9" t="s">
        <v>13</v>
      </c>
      <c r="I4" s="33" t="s">
        <v>10</v>
      </c>
      <c r="J4" s="33" t="s">
        <v>11</v>
      </c>
      <c r="K4" s="33" t="s">
        <v>12</v>
      </c>
      <c r="L4" s="33" t="s">
        <v>13</v>
      </c>
      <c r="M4" s="9" t="s">
        <v>14</v>
      </c>
      <c r="N4" s="9" t="s">
        <v>15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5.75" customHeight="true" spans="1:26">
      <c r="A5" s="10"/>
      <c r="B5" s="11"/>
      <c r="C5" s="12" t="s">
        <v>16</v>
      </c>
      <c r="D5" s="13">
        <f t="shared" ref="D5:N5" si="0">D6+D41+D53+D85+D92+D102+D108+D118+D131+D151+D162+D174+D196+D208</f>
        <v>114480</v>
      </c>
      <c r="E5" s="13">
        <f t="shared" si="0"/>
        <v>2484954.63</v>
      </c>
      <c r="F5" s="13">
        <f t="shared" si="0"/>
        <v>3470778.06</v>
      </c>
      <c r="G5" s="13">
        <f t="shared" si="0"/>
        <v>979072.51</v>
      </c>
      <c r="H5" s="13">
        <f t="shared" si="0"/>
        <v>6002.09</v>
      </c>
      <c r="I5" s="13">
        <f t="shared" si="0"/>
        <v>2471278.95</v>
      </c>
      <c r="J5" s="13">
        <f t="shared" si="0"/>
        <v>2975397.49</v>
      </c>
      <c r="K5" s="13">
        <f t="shared" si="0"/>
        <v>565514.14</v>
      </c>
      <c r="L5" s="13">
        <f t="shared" si="0"/>
        <v>4418.51976</v>
      </c>
      <c r="M5" s="13">
        <f t="shared" si="0"/>
        <v>-1583.57024</v>
      </c>
      <c r="N5" s="13">
        <f t="shared" si="0"/>
        <v>-495380.57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5.75" customHeight="true" spans="1:26">
      <c r="A6" s="14"/>
      <c r="B6" s="15"/>
      <c r="C6" s="16" t="s">
        <v>17</v>
      </c>
      <c r="D6" s="13">
        <f t="shared" ref="D6:N6" si="1">D7+D19+D22+D25+D30+D34+D36+D38</f>
        <v>12800</v>
      </c>
      <c r="E6" s="13">
        <f t="shared" si="1"/>
        <v>517182.97</v>
      </c>
      <c r="F6" s="13">
        <f t="shared" si="1"/>
        <v>882029.59</v>
      </c>
      <c r="G6" s="13">
        <f t="shared" si="1"/>
        <v>364846.6</v>
      </c>
      <c r="H6" s="13">
        <f t="shared" si="1"/>
        <v>2189.08</v>
      </c>
      <c r="I6" s="13">
        <f t="shared" si="1"/>
        <v>517182.97</v>
      </c>
      <c r="J6" s="13">
        <f t="shared" si="1"/>
        <v>521699.18</v>
      </c>
      <c r="K6" s="13">
        <f t="shared" si="1"/>
        <v>50435.11</v>
      </c>
      <c r="L6" s="13">
        <f t="shared" si="1"/>
        <v>1110.04976</v>
      </c>
      <c r="M6" s="13">
        <f t="shared" si="1"/>
        <v>-1079.03024</v>
      </c>
      <c r="N6" s="13">
        <f t="shared" si="1"/>
        <v>-360330.41</v>
      </c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ht="15.75" customHeight="true" spans="1:26">
      <c r="A7" s="14"/>
      <c r="B7" s="15"/>
      <c r="C7" s="17" t="s">
        <v>18</v>
      </c>
      <c r="D7" s="18">
        <f t="shared" ref="D7:N7" si="2">SUM(D8:D18)</f>
        <v>6155</v>
      </c>
      <c r="E7" s="18">
        <f t="shared" si="2"/>
        <v>257279.98</v>
      </c>
      <c r="F7" s="18">
        <f t="shared" si="2"/>
        <v>404030.57</v>
      </c>
      <c r="G7" s="18">
        <f t="shared" si="2"/>
        <v>146750.57</v>
      </c>
      <c r="H7" s="18">
        <f t="shared" si="2"/>
        <v>880.51</v>
      </c>
      <c r="I7" s="18">
        <f t="shared" si="2"/>
        <v>257279.98</v>
      </c>
      <c r="J7" s="18">
        <f t="shared" si="2"/>
        <v>270589.27</v>
      </c>
      <c r="K7" s="18">
        <f t="shared" si="2"/>
        <v>58484.42</v>
      </c>
      <c r="L7" s="18">
        <f t="shared" si="2"/>
        <v>536.29</v>
      </c>
      <c r="M7" s="18">
        <f t="shared" si="2"/>
        <v>-344.22</v>
      </c>
      <c r="N7" s="18">
        <f t="shared" si="2"/>
        <v>-133441.3</v>
      </c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ht="15.75" customHeight="true" spans="1:26">
      <c r="A8" s="19">
        <v>1</v>
      </c>
      <c r="B8" s="20">
        <v>5</v>
      </c>
      <c r="C8" s="21" t="s">
        <v>19</v>
      </c>
      <c r="D8" s="22">
        <v>37</v>
      </c>
      <c r="E8" s="22">
        <v>451.33</v>
      </c>
      <c r="F8" s="22">
        <v>1310.25</v>
      </c>
      <c r="G8" s="22">
        <v>858.91</v>
      </c>
      <c r="H8" s="22">
        <v>5.15</v>
      </c>
      <c r="I8" s="22">
        <f t="shared" ref="I8:I18" si="3">E8</f>
        <v>451.33</v>
      </c>
      <c r="J8" s="22">
        <v>1260.25</v>
      </c>
      <c r="K8" s="22">
        <v>808.92</v>
      </c>
      <c r="L8" s="22">
        <v>4.85</v>
      </c>
      <c r="M8" s="22">
        <f t="shared" ref="M8:M18" si="4">L8-H8</f>
        <v>-0.300000000000001</v>
      </c>
      <c r="N8" s="22">
        <f t="shared" ref="N8:N18" si="5">J8-F8</f>
        <v>-50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5.75" customHeight="true" spans="1:26">
      <c r="A9" s="19">
        <v>2</v>
      </c>
      <c r="B9" s="20">
        <v>6</v>
      </c>
      <c r="C9" s="23" t="s">
        <v>20</v>
      </c>
      <c r="D9" s="22">
        <v>1352</v>
      </c>
      <c r="E9" s="22">
        <v>3261.99</v>
      </c>
      <c r="F9" s="22">
        <v>4087.17</v>
      </c>
      <c r="G9" s="22">
        <v>825.18</v>
      </c>
      <c r="H9" s="22">
        <v>4.95</v>
      </c>
      <c r="I9" s="22">
        <f t="shared" si="3"/>
        <v>3261.99</v>
      </c>
      <c r="J9" s="22">
        <v>4087.17</v>
      </c>
      <c r="K9" s="22">
        <v>825.18</v>
      </c>
      <c r="L9" s="22">
        <v>4.95</v>
      </c>
      <c r="M9" s="22">
        <f t="shared" si="4"/>
        <v>0</v>
      </c>
      <c r="N9" s="22">
        <f t="shared" si="5"/>
        <v>0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5.75" customHeight="true" spans="1:26">
      <c r="A10" s="19">
        <v>3</v>
      </c>
      <c r="B10" s="20">
        <v>7</v>
      </c>
      <c r="C10" s="23" t="s">
        <v>21</v>
      </c>
      <c r="D10" s="22">
        <v>686</v>
      </c>
      <c r="E10" s="22">
        <v>28892.52</v>
      </c>
      <c r="F10" s="22">
        <v>41850.76</v>
      </c>
      <c r="G10" s="22">
        <v>12958.24</v>
      </c>
      <c r="H10" s="22">
        <v>77.75</v>
      </c>
      <c r="I10" s="22">
        <f t="shared" si="3"/>
        <v>28892.52</v>
      </c>
      <c r="J10" s="22">
        <v>41850.76</v>
      </c>
      <c r="K10" s="22">
        <v>12958.24</v>
      </c>
      <c r="L10" s="22">
        <v>77.75</v>
      </c>
      <c r="M10" s="22">
        <f t="shared" si="4"/>
        <v>0</v>
      </c>
      <c r="N10" s="22">
        <f t="shared" si="5"/>
        <v>0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5.75" customHeight="true" spans="1:26">
      <c r="A11" s="19">
        <v>4</v>
      </c>
      <c r="B11" s="20">
        <v>8</v>
      </c>
      <c r="C11" s="23" t="s">
        <v>22</v>
      </c>
      <c r="D11" s="22">
        <v>36</v>
      </c>
      <c r="E11" s="22">
        <v>2583.55</v>
      </c>
      <c r="F11" s="22">
        <v>3486.72</v>
      </c>
      <c r="G11" s="22">
        <v>903.17</v>
      </c>
      <c r="H11" s="22">
        <v>5.42</v>
      </c>
      <c r="I11" s="22">
        <f t="shared" si="3"/>
        <v>2583.55</v>
      </c>
      <c r="J11" s="22">
        <v>1026.83</v>
      </c>
      <c r="K11" s="22">
        <v>-1556.72</v>
      </c>
      <c r="L11" s="22">
        <v>0</v>
      </c>
      <c r="M11" s="22">
        <f t="shared" si="4"/>
        <v>-5.42</v>
      </c>
      <c r="N11" s="22">
        <f t="shared" si="5"/>
        <v>-2459.89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5.75" customHeight="true" spans="1:26">
      <c r="A12" s="19">
        <v>5</v>
      </c>
      <c r="B12" s="20">
        <v>9</v>
      </c>
      <c r="C12" s="23" t="s">
        <v>23</v>
      </c>
      <c r="D12" s="22">
        <v>20</v>
      </c>
      <c r="E12" s="22">
        <v>718.79</v>
      </c>
      <c r="F12" s="22">
        <v>952.08</v>
      </c>
      <c r="G12" s="22">
        <v>233.29</v>
      </c>
      <c r="H12" s="22">
        <v>1.4</v>
      </c>
      <c r="I12" s="22">
        <f t="shared" si="3"/>
        <v>718.79</v>
      </c>
      <c r="J12" s="22">
        <v>752.72</v>
      </c>
      <c r="K12" s="22">
        <v>33.93</v>
      </c>
      <c r="L12" s="22">
        <v>0.2</v>
      </c>
      <c r="M12" s="22">
        <f t="shared" si="4"/>
        <v>-1.2</v>
      </c>
      <c r="N12" s="22">
        <f t="shared" si="5"/>
        <v>-199.36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5.75" customHeight="true" spans="1:26">
      <c r="A13" s="19">
        <v>6</v>
      </c>
      <c r="B13" s="20">
        <v>10</v>
      </c>
      <c r="C13" s="23" t="s">
        <v>24</v>
      </c>
      <c r="D13" s="22">
        <v>1458</v>
      </c>
      <c r="E13" s="22">
        <v>46442.55</v>
      </c>
      <c r="F13" s="22">
        <v>71813.73</v>
      </c>
      <c r="G13" s="22">
        <v>25371.18</v>
      </c>
      <c r="H13" s="22">
        <v>152.23</v>
      </c>
      <c r="I13" s="22">
        <f t="shared" si="3"/>
        <v>46442.55</v>
      </c>
      <c r="J13" s="22">
        <v>71833.75</v>
      </c>
      <c r="K13" s="22" t="s">
        <v>25</v>
      </c>
      <c r="L13" s="22">
        <v>152.35</v>
      </c>
      <c r="M13" s="22">
        <f t="shared" si="4"/>
        <v>0.120000000000005</v>
      </c>
      <c r="N13" s="22">
        <f t="shared" si="5"/>
        <v>20.0200000000041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5.75" customHeight="true" spans="1:26">
      <c r="A14" s="19">
        <v>7</v>
      </c>
      <c r="B14" s="20">
        <v>11</v>
      </c>
      <c r="C14" s="23" t="s">
        <v>26</v>
      </c>
      <c r="D14" s="22">
        <v>1850</v>
      </c>
      <c r="E14" s="22">
        <v>61069.6</v>
      </c>
      <c r="F14" s="22">
        <v>93214.44</v>
      </c>
      <c r="G14" s="22">
        <v>32144.84</v>
      </c>
      <c r="H14" s="22">
        <v>192.87</v>
      </c>
      <c r="I14" s="22">
        <f t="shared" si="3"/>
        <v>61069.6</v>
      </c>
      <c r="J14" s="22">
        <v>82736.85</v>
      </c>
      <c r="K14" s="22">
        <v>21667.25</v>
      </c>
      <c r="L14" s="22">
        <v>130</v>
      </c>
      <c r="M14" s="22">
        <f t="shared" si="4"/>
        <v>-62.87</v>
      </c>
      <c r="N14" s="22">
        <f t="shared" si="5"/>
        <v>-10477.59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5.75" customHeight="true" spans="1:26">
      <c r="A15" s="19">
        <v>8</v>
      </c>
      <c r="B15" s="20">
        <v>12</v>
      </c>
      <c r="C15" s="23" t="s">
        <v>27</v>
      </c>
      <c r="D15" s="22">
        <v>534</v>
      </c>
      <c r="E15" s="22">
        <v>80090.96</v>
      </c>
      <c r="F15" s="22">
        <v>139982.77</v>
      </c>
      <c r="G15" s="22">
        <v>59891.8</v>
      </c>
      <c r="H15" s="22">
        <v>359.35</v>
      </c>
      <c r="I15" s="22">
        <f t="shared" si="3"/>
        <v>80090.96</v>
      </c>
      <c r="J15" s="22">
        <v>34029.12</v>
      </c>
      <c r="K15" s="22">
        <v>24504.49</v>
      </c>
      <c r="L15" s="22">
        <v>147.03</v>
      </c>
      <c r="M15" s="22">
        <f t="shared" si="4"/>
        <v>-212.32</v>
      </c>
      <c r="N15" s="22">
        <f t="shared" si="5"/>
        <v>-105953.65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5.75" customHeight="true" spans="1:26">
      <c r="A16" s="19">
        <v>9</v>
      </c>
      <c r="B16" s="20">
        <v>13</v>
      </c>
      <c r="C16" s="23" t="s">
        <v>28</v>
      </c>
      <c r="D16" s="22">
        <v>63</v>
      </c>
      <c r="E16" s="22">
        <v>26951</v>
      </c>
      <c r="F16" s="22">
        <v>30409</v>
      </c>
      <c r="G16" s="22">
        <v>3458</v>
      </c>
      <c r="H16" s="22">
        <v>20.75</v>
      </c>
      <c r="I16" s="22">
        <f t="shared" si="3"/>
        <v>26951</v>
      </c>
      <c r="J16" s="22">
        <v>30144.34</v>
      </c>
      <c r="K16" s="22">
        <v>3193.34</v>
      </c>
      <c r="L16" s="22">
        <v>19.16</v>
      </c>
      <c r="M16" s="22">
        <f t="shared" si="4"/>
        <v>-1.59</v>
      </c>
      <c r="N16" s="22">
        <f t="shared" si="5"/>
        <v>-264.66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5.75" customHeight="true" spans="1:26">
      <c r="A17" s="19">
        <v>10</v>
      </c>
      <c r="B17" s="20">
        <v>14</v>
      </c>
      <c r="C17" s="23" t="s">
        <v>29</v>
      </c>
      <c r="D17" s="22">
        <v>17</v>
      </c>
      <c r="E17" s="22">
        <v>963.8</v>
      </c>
      <c r="F17" s="22">
        <v>1082.01</v>
      </c>
      <c r="G17" s="22">
        <v>118.21</v>
      </c>
      <c r="H17" s="22">
        <v>0.71</v>
      </c>
      <c r="I17" s="22">
        <f t="shared" si="3"/>
        <v>963.8</v>
      </c>
      <c r="J17" s="22">
        <v>260.61</v>
      </c>
      <c r="K17" s="22">
        <v>-703.19</v>
      </c>
      <c r="L17" s="22">
        <v>0</v>
      </c>
      <c r="M17" s="22">
        <f t="shared" si="4"/>
        <v>-0.71</v>
      </c>
      <c r="N17" s="22">
        <f t="shared" si="5"/>
        <v>-821.4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5.75" customHeight="true" spans="1:26">
      <c r="A18" s="19">
        <v>11</v>
      </c>
      <c r="B18" s="20">
        <v>15</v>
      </c>
      <c r="C18" s="23" t="s">
        <v>30</v>
      </c>
      <c r="D18" s="22">
        <v>102</v>
      </c>
      <c r="E18" s="22">
        <v>5853.89</v>
      </c>
      <c r="F18" s="22">
        <v>15841.64</v>
      </c>
      <c r="G18" s="22">
        <v>9987.75</v>
      </c>
      <c r="H18" s="22">
        <v>59.93</v>
      </c>
      <c r="I18" s="22">
        <f t="shared" si="3"/>
        <v>5853.89</v>
      </c>
      <c r="J18" s="22">
        <v>2606.87</v>
      </c>
      <c r="K18" s="22">
        <v>-3247.02</v>
      </c>
      <c r="L18" s="22">
        <v>0</v>
      </c>
      <c r="M18" s="22">
        <f t="shared" si="4"/>
        <v>-59.93</v>
      </c>
      <c r="N18" s="22">
        <f t="shared" si="5"/>
        <v>-13234.77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5.75" customHeight="true" spans="1:26">
      <c r="A19" s="14"/>
      <c r="B19" s="15"/>
      <c r="C19" s="24" t="s">
        <v>31</v>
      </c>
      <c r="D19" s="18">
        <f t="shared" ref="D19:N19" si="6">SUM(D20:D21)</f>
        <v>883</v>
      </c>
      <c r="E19" s="18">
        <f t="shared" si="6"/>
        <v>17780.88</v>
      </c>
      <c r="F19" s="18">
        <f t="shared" si="6"/>
        <v>31207.88</v>
      </c>
      <c r="G19" s="18">
        <f t="shared" si="6"/>
        <v>13427</v>
      </c>
      <c r="H19" s="18">
        <f t="shared" si="6"/>
        <v>80.56</v>
      </c>
      <c r="I19" s="18">
        <f t="shared" si="6"/>
        <v>17780.88</v>
      </c>
      <c r="J19" s="18">
        <f t="shared" si="6"/>
        <v>21304.17</v>
      </c>
      <c r="K19" s="18">
        <f t="shared" si="6"/>
        <v>4267.08</v>
      </c>
      <c r="L19" s="18">
        <f t="shared" si="6"/>
        <v>25.61</v>
      </c>
      <c r="M19" s="18">
        <f t="shared" si="6"/>
        <v>-54.95</v>
      </c>
      <c r="N19" s="18">
        <f t="shared" si="6"/>
        <v>-9903.71</v>
      </c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ht="15.75" customHeight="true" spans="1:26">
      <c r="A20" s="19">
        <v>12</v>
      </c>
      <c r="B20" s="20">
        <v>16</v>
      </c>
      <c r="C20" s="21" t="s">
        <v>32</v>
      </c>
      <c r="D20" s="22">
        <v>364</v>
      </c>
      <c r="E20" s="22">
        <v>14764.56</v>
      </c>
      <c r="F20" s="22">
        <v>26274.8</v>
      </c>
      <c r="G20" s="22">
        <v>11510.24</v>
      </c>
      <c r="H20" s="22">
        <v>69.06</v>
      </c>
      <c r="I20" s="22">
        <f>E20</f>
        <v>14764.56</v>
      </c>
      <c r="J20" s="22">
        <v>17197</v>
      </c>
      <c r="K20" s="22">
        <v>3176.23</v>
      </c>
      <c r="L20" s="22">
        <v>19.06</v>
      </c>
      <c r="M20" s="22">
        <f>L20-H20</f>
        <v>-50</v>
      </c>
      <c r="N20" s="22">
        <f>J20-F20</f>
        <v>-9077.8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5.75" customHeight="true" spans="1:26">
      <c r="A21" s="19">
        <v>13</v>
      </c>
      <c r="B21" s="20">
        <v>17</v>
      </c>
      <c r="C21" s="23" t="s">
        <v>33</v>
      </c>
      <c r="D21" s="22">
        <v>519</v>
      </c>
      <c r="E21" s="22">
        <v>3016.32</v>
      </c>
      <c r="F21" s="22">
        <v>4933.08</v>
      </c>
      <c r="G21" s="22">
        <v>1916.76</v>
      </c>
      <c r="H21" s="22">
        <v>11.5</v>
      </c>
      <c r="I21" s="22">
        <f>E21</f>
        <v>3016.32</v>
      </c>
      <c r="J21" s="22">
        <v>4107.17</v>
      </c>
      <c r="K21" s="22">
        <v>1090.85</v>
      </c>
      <c r="L21" s="22">
        <v>6.55</v>
      </c>
      <c r="M21" s="22">
        <f>L21-H21</f>
        <v>-4.95</v>
      </c>
      <c r="N21" s="22">
        <f>J21-F21</f>
        <v>-825.91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5.75" customHeight="true" spans="1:26">
      <c r="A22" s="14"/>
      <c r="B22" s="15"/>
      <c r="C22" s="24" t="s">
        <v>34</v>
      </c>
      <c r="D22" s="18">
        <f t="shared" ref="D22:N22" si="7">SUM(D23:D24)</f>
        <v>569</v>
      </c>
      <c r="E22" s="18">
        <f t="shared" si="7"/>
        <v>87393.67</v>
      </c>
      <c r="F22" s="18">
        <f t="shared" si="7"/>
        <v>117417</v>
      </c>
      <c r="G22" s="18">
        <f t="shared" si="7"/>
        <v>30023.33</v>
      </c>
      <c r="H22" s="18">
        <f t="shared" si="7"/>
        <v>180.14</v>
      </c>
      <c r="I22" s="18">
        <f t="shared" si="7"/>
        <v>87393.67</v>
      </c>
      <c r="J22" s="18">
        <f t="shared" si="7"/>
        <v>17222.7</v>
      </c>
      <c r="K22" s="18">
        <f t="shared" si="7"/>
        <v>-70170.97</v>
      </c>
      <c r="L22" s="18">
        <f t="shared" si="7"/>
        <v>4.28</v>
      </c>
      <c r="M22" s="18">
        <f t="shared" si="7"/>
        <v>-175.86</v>
      </c>
      <c r="N22" s="18">
        <f t="shared" si="7"/>
        <v>-100194.3</v>
      </c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ht="15.75" customHeight="true" spans="1:26">
      <c r="A23" s="19">
        <v>14</v>
      </c>
      <c r="B23" s="20">
        <v>18</v>
      </c>
      <c r="C23" s="21" t="s">
        <v>35</v>
      </c>
      <c r="D23" s="22">
        <v>565</v>
      </c>
      <c r="E23" s="22">
        <v>87377</v>
      </c>
      <c r="F23" s="22">
        <v>116627</v>
      </c>
      <c r="G23" s="22">
        <v>29250</v>
      </c>
      <c r="H23" s="22">
        <v>175.5</v>
      </c>
      <c r="I23" s="22">
        <f>E23</f>
        <v>87377</v>
      </c>
      <c r="J23" s="22">
        <v>16492.7</v>
      </c>
      <c r="K23" s="22">
        <v>-70884.3</v>
      </c>
      <c r="L23" s="22">
        <v>0</v>
      </c>
      <c r="M23" s="22">
        <f>L23-H23</f>
        <v>-175.5</v>
      </c>
      <c r="N23" s="22">
        <f>J23-F23</f>
        <v>-100134.3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5.75" customHeight="true" spans="1:26">
      <c r="A24" s="19">
        <v>15</v>
      </c>
      <c r="B24" s="20">
        <v>19</v>
      </c>
      <c r="C24" s="23" t="s">
        <v>36</v>
      </c>
      <c r="D24" s="22">
        <v>4</v>
      </c>
      <c r="E24" s="22">
        <v>16.67</v>
      </c>
      <c r="F24" s="22">
        <v>790</v>
      </c>
      <c r="G24" s="22">
        <v>773.33</v>
      </c>
      <c r="H24" s="22">
        <v>4.64</v>
      </c>
      <c r="I24" s="22">
        <f>E24</f>
        <v>16.67</v>
      </c>
      <c r="J24" s="22">
        <v>730</v>
      </c>
      <c r="K24" s="22">
        <v>713.33</v>
      </c>
      <c r="L24" s="22">
        <v>4.28</v>
      </c>
      <c r="M24" s="22">
        <f>L24-H24</f>
        <v>-0.359999999999999</v>
      </c>
      <c r="N24" s="22">
        <f>J24-F24</f>
        <v>-60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5.75" customHeight="true" spans="1:26">
      <c r="A25" s="14"/>
      <c r="B25" s="15"/>
      <c r="C25" s="25" t="s">
        <v>37</v>
      </c>
      <c r="D25" s="18">
        <f t="shared" ref="D25:N25" si="8">SUM(D26:D29)</f>
        <v>1980</v>
      </c>
      <c r="E25" s="18">
        <f t="shared" si="8"/>
        <v>73441.74</v>
      </c>
      <c r="F25" s="18">
        <f t="shared" si="8"/>
        <v>188763.07</v>
      </c>
      <c r="G25" s="18">
        <f t="shared" si="8"/>
        <v>115321.33</v>
      </c>
      <c r="H25" s="18">
        <f t="shared" si="8"/>
        <v>691.93</v>
      </c>
      <c r="I25" s="18">
        <f t="shared" si="8"/>
        <v>73441.74</v>
      </c>
      <c r="J25" s="18">
        <f t="shared" si="8"/>
        <v>79554.33</v>
      </c>
      <c r="K25" s="18">
        <f t="shared" si="8"/>
        <v>6112.59</v>
      </c>
      <c r="L25" s="18">
        <f t="shared" si="8"/>
        <v>233.41976</v>
      </c>
      <c r="M25" s="18">
        <f t="shared" si="8"/>
        <v>-458.51024</v>
      </c>
      <c r="N25" s="18">
        <f t="shared" si="8"/>
        <v>-109208.74</v>
      </c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ht="15.75" customHeight="true" spans="1:26">
      <c r="A26" s="19">
        <v>16</v>
      </c>
      <c r="B26" s="20">
        <v>20</v>
      </c>
      <c r="C26" s="21" t="s">
        <v>38</v>
      </c>
      <c r="D26" s="22">
        <v>1161</v>
      </c>
      <c r="E26" s="22">
        <v>17239.76</v>
      </c>
      <c r="F26" s="22">
        <v>94808.54</v>
      </c>
      <c r="G26" s="22">
        <v>77568.78</v>
      </c>
      <c r="H26" s="22">
        <v>465.41</v>
      </c>
      <c r="I26" s="22">
        <f>E26</f>
        <v>17239.76</v>
      </c>
      <c r="J26" s="22">
        <v>43681.6</v>
      </c>
      <c r="K26" s="22">
        <v>26441.84</v>
      </c>
      <c r="L26" s="22">
        <v>158.65</v>
      </c>
      <c r="M26" s="22">
        <f>L26-H26</f>
        <v>-306.76</v>
      </c>
      <c r="N26" s="22">
        <f>J26-F26</f>
        <v>-51126.94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5.75" customHeight="true" spans="1:26">
      <c r="A27" s="19">
        <v>17</v>
      </c>
      <c r="B27" s="20">
        <v>21</v>
      </c>
      <c r="C27" s="23" t="s">
        <v>39</v>
      </c>
      <c r="D27" s="22">
        <v>375</v>
      </c>
      <c r="E27" s="22">
        <v>45475.74</v>
      </c>
      <c r="F27" s="22">
        <v>68672.55</v>
      </c>
      <c r="G27" s="22">
        <v>23196.81</v>
      </c>
      <c r="H27" s="22">
        <v>139.18</v>
      </c>
      <c r="I27" s="22">
        <f>E27</f>
        <v>45475.74</v>
      </c>
      <c r="J27" s="22">
        <v>12685.05</v>
      </c>
      <c r="K27" s="22">
        <v>-32790.69</v>
      </c>
      <c r="L27" s="22">
        <v>0</v>
      </c>
      <c r="M27" s="22">
        <f>L27-H27</f>
        <v>-139.18</v>
      </c>
      <c r="N27" s="22">
        <f>J27-F27</f>
        <v>-55987.5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5.75" customHeight="true" spans="1:26">
      <c r="A28" s="19">
        <v>18</v>
      </c>
      <c r="B28" s="20">
        <v>22</v>
      </c>
      <c r="C28" s="23" t="s">
        <v>40</v>
      </c>
      <c r="D28" s="22">
        <v>406</v>
      </c>
      <c r="E28" s="22">
        <v>10726.24</v>
      </c>
      <c r="F28" s="22">
        <v>24679.42</v>
      </c>
      <c r="G28" s="22">
        <v>13953.18</v>
      </c>
      <c r="H28" s="22">
        <v>83.72</v>
      </c>
      <c r="I28" s="22">
        <f>E28</f>
        <v>10726.24</v>
      </c>
      <c r="J28" s="22">
        <v>22722.72</v>
      </c>
      <c r="K28" s="22">
        <v>11996.48</v>
      </c>
      <c r="L28" s="22">
        <v>71.98</v>
      </c>
      <c r="M28" s="22">
        <f>L28-H28</f>
        <v>-11.74</v>
      </c>
      <c r="N28" s="22">
        <f>J28-F28</f>
        <v>-1956.7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5.75" customHeight="true" spans="1:26">
      <c r="A29" s="19">
        <v>19</v>
      </c>
      <c r="B29" s="20">
        <v>23</v>
      </c>
      <c r="C29" s="23" t="s">
        <v>41</v>
      </c>
      <c r="D29" s="22">
        <v>38</v>
      </c>
      <c r="E29" s="22">
        <v>0</v>
      </c>
      <c r="F29" s="22">
        <v>602.56</v>
      </c>
      <c r="G29" s="22">
        <v>602.56</v>
      </c>
      <c r="H29" s="22">
        <v>3.62</v>
      </c>
      <c r="I29" s="22">
        <v>0</v>
      </c>
      <c r="J29" s="22">
        <v>464.96</v>
      </c>
      <c r="K29" s="22">
        <v>464.96</v>
      </c>
      <c r="L29" s="22">
        <f>K29*0.006</f>
        <v>2.78976</v>
      </c>
      <c r="M29" s="22">
        <f>L29-H29</f>
        <v>-0.83024</v>
      </c>
      <c r="N29" s="22">
        <f>J29-F29</f>
        <v>-137.6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5.75" customHeight="true" spans="1:26">
      <c r="A30" s="14"/>
      <c r="B30" s="15"/>
      <c r="C30" s="25" t="s">
        <v>42</v>
      </c>
      <c r="D30" s="18">
        <f t="shared" ref="D30:N30" si="9">SUM(D31:D33)</f>
        <v>2138</v>
      </c>
      <c r="E30" s="18">
        <f t="shared" si="9"/>
        <v>65266.52</v>
      </c>
      <c r="F30" s="18">
        <f t="shared" si="9"/>
        <v>112584.46</v>
      </c>
      <c r="G30" s="18">
        <f t="shared" si="9"/>
        <v>47317.94</v>
      </c>
      <c r="H30" s="18">
        <f t="shared" si="9"/>
        <v>283.9</v>
      </c>
      <c r="I30" s="18">
        <f t="shared" si="9"/>
        <v>65266.52</v>
      </c>
      <c r="J30" s="18">
        <f t="shared" si="9"/>
        <v>106242.88</v>
      </c>
      <c r="K30" s="18">
        <f t="shared" si="9"/>
        <v>40976.36</v>
      </c>
      <c r="L30" s="18">
        <f t="shared" si="9"/>
        <v>245.85</v>
      </c>
      <c r="M30" s="18">
        <f t="shared" si="9"/>
        <v>-38.05</v>
      </c>
      <c r="N30" s="18">
        <f t="shared" si="9"/>
        <v>-6341.58</v>
      </c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ht="15.75" customHeight="true" spans="1:26">
      <c r="A31" s="19">
        <v>20</v>
      </c>
      <c r="B31" s="20">
        <v>24</v>
      </c>
      <c r="C31" s="21" t="s">
        <v>43</v>
      </c>
      <c r="D31" s="22">
        <v>56</v>
      </c>
      <c r="E31" s="22">
        <v>35407.76</v>
      </c>
      <c r="F31" s="22">
        <v>61645.97</v>
      </c>
      <c r="G31" s="22">
        <v>26238.21</v>
      </c>
      <c r="H31" s="22">
        <v>157.42</v>
      </c>
      <c r="I31" s="22">
        <f>E31</f>
        <v>35407.76</v>
      </c>
      <c r="J31" s="22">
        <v>55909.43</v>
      </c>
      <c r="K31" s="22">
        <v>20501.67</v>
      </c>
      <c r="L31" s="22">
        <v>123.01</v>
      </c>
      <c r="M31" s="22">
        <f>L31-H31</f>
        <v>-34.41</v>
      </c>
      <c r="N31" s="22">
        <f>J31-F31</f>
        <v>-5736.54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5.75" customHeight="true" spans="1:26">
      <c r="A32" s="19">
        <v>21</v>
      </c>
      <c r="B32" s="20">
        <v>25</v>
      </c>
      <c r="C32" s="23" t="s">
        <v>44</v>
      </c>
      <c r="D32" s="22">
        <v>1066</v>
      </c>
      <c r="E32" s="22">
        <v>17008.28</v>
      </c>
      <c r="F32" s="22">
        <v>26619.14</v>
      </c>
      <c r="G32" s="22">
        <v>9610.86</v>
      </c>
      <c r="H32" s="22">
        <v>57.67</v>
      </c>
      <c r="I32" s="22">
        <f>E32</f>
        <v>17008.28</v>
      </c>
      <c r="J32" s="22">
        <v>26054.1</v>
      </c>
      <c r="K32" s="22">
        <v>9045.82</v>
      </c>
      <c r="L32" s="22">
        <v>54.27</v>
      </c>
      <c r="M32" s="22">
        <f>L32-H32</f>
        <v>-3.4</v>
      </c>
      <c r="N32" s="22">
        <f>J32-F32</f>
        <v>-565.040000000001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5.75" customHeight="true" spans="1:26">
      <c r="A33" s="19">
        <v>22</v>
      </c>
      <c r="B33" s="20">
        <v>26</v>
      </c>
      <c r="C33" s="23" t="s">
        <v>45</v>
      </c>
      <c r="D33" s="22">
        <v>1016</v>
      </c>
      <c r="E33" s="22">
        <v>12850.48</v>
      </c>
      <c r="F33" s="22">
        <v>24319.35</v>
      </c>
      <c r="G33" s="22">
        <v>11468.87</v>
      </c>
      <c r="H33" s="22">
        <v>68.81</v>
      </c>
      <c r="I33" s="22">
        <f>E33</f>
        <v>12850.48</v>
      </c>
      <c r="J33" s="22">
        <v>24279.35</v>
      </c>
      <c r="K33" s="22">
        <v>11428.87</v>
      </c>
      <c r="L33" s="22">
        <v>68.57</v>
      </c>
      <c r="M33" s="22">
        <f>L33-H33</f>
        <v>-0.240000000000009</v>
      </c>
      <c r="N33" s="22">
        <f>J33-F33</f>
        <v>-40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5.75" customHeight="true" spans="1:26">
      <c r="A34" s="14"/>
      <c r="B34" s="15"/>
      <c r="C34" s="25" t="s">
        <v>46</v>
      </c>
      <c r="D34" s="18">
        <f t="shared" ref="D34:I34" si="10">SUM(D35)</f>
        <v>354</v>
      </c>
      <c r="E34" s="18">
        <f t="shared" si="10"/>
        <v>903.31</v>
      </c>
      <c r="F34" s="18">
        <f t="shared" si="10"/>
        <v>4955.2</v>
      </c>
      <c r="G34" s="18">
        <f t="shared" si="10"/>
        <v>4051.89</v>
      </c>
      <c r="H34" s="18">
        <f t="shared" si="10"/>
        <v>24.31</v>
      </c>
      <c r="I34" s="18">
        <f t="shared" si="10"/>
        <v>903.31</v>
      </c>
      <c r="J34" s="18">
        <v>4749.36</v>
      </c>
      <c r="K34" s="18">
        <v>3846.05</v>
      </c>
      <c r="L34" s="18">
        <f>SUM(L35)</f>
        <v>23.08</v>
      </c>
      <c r="M34" s="18">
        <f>SUM(M35)</f>
        <v>-1.23</v>
      </c>
      <c r="N34" s="18">
        <f>SUM(N35)</f>
        <v>-205.84</v>
      </c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ht="15.75" customHeight="true" spans="1:26">
      <c r="A35" s="19">
        <v>23</v>
      </c>
      <c r="B35" s="20">
        <v>1</v>
      </c>
      <c r="C35" s="21" t="s">
        <v>47</v>
      </c>
      <c r="D35" s="22">
        <v>354</v>
      </c>
      <c r="E35" s="22">
        <v>903.31</v>
      </c>
      <c r="F35" s="22">
        <v>4955.2</v>
      </c>
      <c r="G35" s="22">
        <v>4051.89</v>
      </c>
      <c r="H35" s="22">
        <v>24.31</v>
      </c>
      <c r="I35" s="22">
        <f>E35</f>
        <v>903.31</v>
      </c>
      <c r="J35" s="22">
        <v>4749.36</v>
      </c>
      <c r="K35" s="22">
        <v>3846.05</v>
      </c>
      <c r="L35" s="22">
        <v>23.08</v>
      </c>
      <c r="M35" s="22">
        <f>L35-H35</f>
        <v>-1.23</v>
      </c>
      <c r="N35" s="22">
        <f>J35-F35</f>
        <v>-205.84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5.75" customHeight="true" spans="1:26">
      <c r="A36" s="14"/>
      <c r="B36" s="15"/>
      <c r="C36" s="25" t="s">
        <v>48</v>
      </c>
      <c r="D36" s="18">
        <f t="shared" ref="D36:I36" si="11">SUM(D37)</f>
        <v>202</v>
      </c>
      <c r="E36" s="18">
        <f t="shared" si="11"/>
        <v>1484.88</v>
      </c>
      <c r="F36" s="18">
        <f t="shared" si="11"/>
        <v>2237.82</v>
      </c>
      <c r="G36" s="18">
        <f t="shared" si="11"/>
        <v>752.94</v>
      </c>
      <c r="H36" s="18">
        <f t="shared" si="11"/>
        <v>4.52</v>
      </c>
      <c r="I36" s="18">
        <f t="shared" si="11"/>
        <v>1484.88</v>
      </c>
      <c r="J36" s="18">
        <v>2086.15</v>
      </c>
      <c r="K36" s="18">
        <f>SUM(K37)</f>
        <v>601.25</v>
      </c>
      <c r="L36" s="18">
        <f>SUM(L37)</f>
        <v>3.61</v>
      </c>
      <c r="M36" s="18">
        <f>SUM(M37)</f>
        <v>-0.91</v>
      </c>
      <c r="N36" s="18">
        <f>SUM(N37)</f>
        <v>-151.67</v>
      </c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ht="15.75" customHeight="true" spans="1:26">
      <c r="A37" s="19">
        <v>24</v>
      </c>
      <c r="B37" s="20">
        <v>2</v>
      </c>
      <c r="C37" s="21" t="s">
        <v>49</v>
      </c>
      <c r="D37" s="22">
        <v>202</v>
      </c>
      <c r="E37" s="22">
        <v>1484.88</v>
      </c>
      <c r="F37" s="22">
        <v>2237.82</v>
      </c>
      <c r="G37" s="22">
        <v>752.94</v>
      </c>
      <c r="H37" s="22">
        <v>4.52</v>
      </c>
      <c r="I37" s="22">
        <f>E37</f>
        <v>1484.88</v>
      </c>
      <c r="J37" s="22">
        <v>2086.15</v>
      </c>
      <c r="K37" s="22">
        <v>601.25</v>
      </c>
      <c r="L37" s="22">
        <v>3.61</v>
      </c>
      <c r="M37" s="22">
        <f>L37-H37</f>
        <v>-0.91</v>
      </c>
      <c r="N37" s="22">
        <f>J37-F37</f>
        <v>-151.67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5.75" customHeight="true" spans="1:26">
      <c r="A38" s="14"/>
      <c r="B38" s="15"/>
      <c r="C38" s="25" t="s">
        <v>50</v>
      </c>
      <c r="D38" s="18">
        <f t="shared" ref="D38:N38" si="12">SUM(D39:D40)</f>
        <v>519</v>
      </c>
      <c r="E38" s="18">
        <f t="shared" si="12"/>
        <v>13631.99</v>
      </c>
      <c r="F38" s="18">
        <f t="shared" si="12"/>
        <v>20833.59</v>
      </c>
      <c r="G38" s="18">
        <f t="shared" si="12"/>
        <v>7201.6</v>
      </c>
      <c r="H38" s="18">
        <f t="shared" si="12"/>
        <v>43.21</v>
      </c>
      <c r="I38" s="18">
        <f t="shared" si="12"/>
        <v>13631.99</v>
      </c>
      <c r="J38" s="18">
        <f t="shared" si="12"/>
        <v>19950.32</v>
      </c>
      <c r="K38" s="18">
        <f t="shared" si="12"/>
        <v>6318.33</v>
      </c>
      <c r="L38" s="18">
        <f t="shared" si="12"/>
        <v>37.91</v>
      </c>
      <c r="M38" s="18">
        <f t="shared" si="12"/>
        <v>-5.3</v>
      </c>
      <c r="N38" s="18">
        <f t="shared" si="12"/>
        <v>-883.269999999998</v>
      </c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ht="15.75" customHeight="true" spans="1:26">
      <c r="A39" s="19">
        <v>25</v>
      </c>
      <c r="B39" s="20">
        <v>3</v>
      </c>
      <c r="C39" s="21" t="s">
        <v>51</v>
      </c>
      <c r="D39" s="22">
        <v>36</v>
      </c>
      <c r="E39" s="22">
        <v>398.56</v>
      </c>
      <c r="F39" s="22">
        <v>3793.54</v>
      </c>
      <c r="G39" s="22">
        <v>3394.98</v>
      </c>
      <c r="H39" s="22">
        <v>20.37</v>
      </c>
      <c r="I39" s="22">
        <f>E39</f>
        <v>398.56</v>
      </c>
      <c r="J39" s="22">
        <v>3380.44</v>
      </c>
      <c r="K39" s="22">
        <v>2981.88</v>
      </c>
      <c r="L39" s="22">
        <v>17.89</v>
      </c>
      <c r="M39" s="22">
        <f>L39-H39</f>
        <v>-2.48</v>
      </c>
      <c r="N39" s="22">
        <f>J39-F39</f>
        <v>-413.1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5.75" customHeight="true" spans="1:26">
      <c r="A40" s="19">
        <v>26</v>
      </c>
      <c r="B40" s="20">
        <v>4</v>
      </c>
      <c r="C40" s="23" t="s">
        <v>52</v>
      </c>
      <c r="D40" s="22">
        <v>483</v>
      </c>
      <c r="E40" s="22">
        <v>13233.43</v>
      </c>
      <c r="F40" s="22">
        <v>17040.05</v>
      </c>
      <c r="G40" s="22">
        <v>3806.62</v>
      </c>
      <c r="H40" s="22">
        <v>22.84</v>
      </c>
      <c r="I40" s="22">
        <f>E40</f>
        <v>13233.43</v>
      </c>
      <c r="J40" s="22">
        <v>16569.88</v>
      </c>
      <c r="K40" s="22">
        <v>3336.45</v>
      </c>
      <c r="L40" s="22">
        <v>20.02</v>
      </c>
      <c r="M40" s="22">
        <f>L40-H40</f>
        <v>-2.82</v>
      </c>
      <c r="N40" s="22">
        <f>J40-F40</f>
        <v>-470.169999999998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5.75" customHeight="true" spans="1:26">
      <c r="A41" s="14"/>
      <c r="B41" s="15"/>
      <c r="C41" s="25" t="s">
        <v>53</v>
      </c>
      <c r="D41" s="18">
        <f t="shared" ref="D41:N41" si="13">D42+D46+D49+D51</f>
        <v>3008</v>
      </c>
      <c r="E41" s="18">
        <f t="shared" si="13"/>
        <v>109362.1</v>
      </c>
      <c r="F41" s="18">
        <f t="shared" si="13"/>
        <v>122746.83</v>
      </c>
      <c r="G41" s="18">
        <f t="shared" si="13"/>
        <v>13384.73</v>
      </c>
      <c r="H41" s="18">
        <f t="shared" si="13"/>
        <v>182.42</v>
      </c>
      <c r="I41" s="18">
        <f t="shared" si="13"/>
        <v>108083.88</v>
      </c>
      <c r="J41" s="18">
        <f t="shared" si="13"/>
        <v>98760.37</v>
      </c>
      <c r="K41" s="18">
        <f t="shared" si="13"/>
        <v>-9323.51</v>
      </c>
      <c r="L41" s="18">
        <f t="shared" si="13"/>
        <v>114.16</v>
      </c>
      <c r="M41" s="18">
        <f t="shared" si="13"/>
        <v>-68.26</v>
      </c>
      <c r="N41" s="18">
        <f t="shared" si="13"/>
        <v>-23986.46</v>
      </c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ht="15.75" customHeight="true" spans="1:26">
      <c r="A42" s="14"/>
      <c r="B42" s="15"/>
      <c r="C42" s="26" t="s">
        <v>54</v>
      </c>
      <c r="D42" s="18">
        <f t="shared" ref="D42:N42" si="14">SUM(D43:D45)</f>
        <v>1488</v>
      </c>
      <c r="E42" s="18">
        <f t="shared" si="14"/>
        <v>81347.77</v>
      </c>
      <c r="F42" s="18">
        <f t="shared" si="14"/>
        <v>65300.82</v>
      </c>
      <c r="G42" s="18">
        <f t="shared" si="14"/>
        <v>-16046.95</v>
      </c>
      <c r="H42" s="18">
        <f t="shared" si="14"/>
        <v>5.83</v>
      </c>
      <c r="I42" s="18">
        <f t="shared" si="14"/>
        <v>81347.77</v>
      </c>
      <c r="J42" s="18">
        <f t="shared" si="14"/>
        <v>53969.56</v>
      </c>
      <c r="K42" s="18">
        <f t="shared" si="14"/>
        <v>-27378.21</v>
      </c>
      <c r="L42" s="18">
        <f t="shared" si="14"/>
        <v>5.83</v>
      </c>
      <c r="M42" s="18">
        <f t="shared" si="14"/>
        <v>0</v>
      </c>
      <c r="N42" s="18">
        <f t="shared" si="14"/>
        <v>-11331.26</v>
      </c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</row>
    <row r="43" ht="15.75" customHeight="true" spans="1:26">
      <c r="A43" s="19">
        <v>27</v>
      </c>
      <c r="B43" s="20">
        <v>27</v>
      </c>
      <c r="C43" s="27" t="s">
        <v>55</v>
      </c>
      <c r="D43" s="22">
        <v>29</v>
      </c>
      <c r="E43" s="22">
        <v>5535</v>
      </c>
      <c r="F43" s="22">
        <v>9329</v>
      </c>
      <c r="G43" s="22">
        <v>3794</v>
      </c>
      <c r="H43" s="22">
        <v>5.83</v>
      </c>
      <c r="I43" s="22">
        <v>5535</v>
      </c>
      <c r="J43" s="22">
        <v>6522.37</v>
      </c>
      <c r="K43" s="22">
        <v>987.37</v>
      </c>
      <c r="L43" s="22">
        <v>5.83</v>
      </c>
      <c r="M43" s="22">
        <f>L43-H43</f>
        <v>0</v>
      </c>
      <c r="N43" s="22">
        <f>J43-F43</f>
        <v>-2806.63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5.75" customHeight="true" spans="1:26">
      <c r="A44" s="19">
        <v>28</v>
      </c>
      <c r="B44" s="20">
        <v>32</v>
      </c>
      <c r="C44" s="23" t="s">
        <v>56</v>
      </c>
      <c r="D44" s="22">
        <v>1403</v>
      </c>
      <c r="E44" s="22">
        <v>70733.77</v>
      </c>
      <c r="F44" s="22">
        <v>53166.82</v>
      </c>
      <c r="G44" s="22">
        <v>-17566.95</v>
      </c>
      <c r="H44" s="22">
        <v>0</v>
      </c>
      <c r="I44" s="22">
        <v>70733.77</v>
      </c>
      <c r="J44" s="22">
        <v>45536.19</v>
      </c>
      <c r="K44" s="22">
        <v>-25197.58</v>
      </c>
      <c r="L44" s="22">
        <v>0</v>
      </c>
      <c r="M44" s="22">
        <f>L44-H44</f>
        <v>0</v>
      </c>
      <c r="N44" s="22">
        <f>J44-F44</f>
        <v>-7630.63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5.75" customHeight="true" spans="1:26">
      <c r="A45" s="19">
        <v>29</v>
      </c>
      <c r="B45" s="20">
        <v>33</v>
      </c>
      <c r="C45" s="23" t="s">
        <v>57</v>
      </c>
      <c r="D45" s="22">
        <v>56</v>
      </c>
      <c r="E45" s="22">
        <v>5079</v>
      </c>
      <c r="F45" s="22">
        <v>2805</v>
      </c>
      <c r="G45" s="22">
        <v>-2274</v>
      </c>
      <c r="H45" s="22">
        <v>0</v>
      </c>
      <c r="I45" s="22">
        <v>5079</v>
      </c>
      <c r="J45" s="22">
        <v>1911</v>
      </c>
      <c r="K45" s="22">
        <v>-3168</v>
      </c>
      <c r="L45" s="22">
        <v>0</v>
      </c>
      <c r="M45" s="22">
        <f>L45-H45</f>
        <v>0</v>
      </c>
      <c r="N45" s="22">
        <f>J45-F45</f>
        <v>-894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5.75" customHeight="true" spans="1:26">
      <c r="A46" s="14"/>
      <c r="B46" s="15"/>
      <c r="C46" s="25" t="s">
        <v>58</v>
      </c>
      <c r="D46" s="18">
        <f t="shared" ref="D46:N46" si="15">SUM(D47:D48)</f>
        <v>976</v>
      </c>
      <c r="E46" s="18">
        <f t="shared" si="15"/>
        <v>14388.9</v>
      </c>
      <c r="F46" s="18">
        <f t="shared" si="15"/>
        <v>27527.14</v>
      </c>
      <c r="G46" s="18">
        <f t="shared" si="15"/>
        <v>13138.24</v>
      </c>
      <c r="H46" s="18">
        <f t="shared" si="15"/>
        <v>78.83</v>
      </c>
      <c r="I46" s="18">
        <f t="shared" si="15"/>
        <v>13110.68</v>
      </c>
      <c r="J46" s="18">
        <f t="shared" si="15"/>
        <v>24346.6</v>
      </c>
      <c r="K46" s="18">
        <f t="shared" si="15"/>
        <v>11235.92</v>
      </c>
      <c r="L46" s="18">
        <f t="shared" si="15"/>
        <v>67.42</v>
      </c>
      <c r="M46" s="18">
        <f t="shared" si="15"/>
        <v>-11.41</v>
      </c>
      <c r="N46" s="18">
        <f t="shared" si="15"/>
        <v>-3180.54</v>
      </c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ht="15.75" customHeight="true" spans="1:26">
      <c r="A47" s="19">
        <v>30</v>
      </c>
      <c r="B47" s="20">
        <v>29</v>
      </c>
      <c r="C47" s="27" t="s">
        <v>59</v>
      </c>
      <c r="D47" s="22">
        <v>691</v>
      </c>
      <c r="E47" s="22">
        <v>11418.9</v>
      </c>
      <c r="F47" s="22">
        <v>20019.14</v>
      </c>
      <c r="G47" s="22">
        <v>8600.24</v>
      </c>
      <c r="H47" s="22">
        <v>51.6</v>
      </c>
      <c r="I47" s="22">
        <v>10140.68</v>
      </c>
      <c r="J47" s="22">
        <v>17406.6</v>
      </c>
      <c r="K47" s="22">
        <v>7265.92</v>
      </c>
      <c r="L47" s="22">
        <v>43.6</v>
      </c>
      <c r="M47" s="22">
        <f>L47-H47</f>
        <v>-8</v>
      </c>
      <c r="N47" s="22">
        <f>J47-F47</f>
        <v>-2612.54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5.75" customHeight="true" spans="1:26">
      <c r="A48" s="19">
        <v>31</v>
      </c>
      <c r="B48" s="20">
        <v>30</v>
      </c>
      <c r="C48" s="23" t="s">
        <v>60</v>
      </c>
      <c r="D48" s="22">
        <v>285</v>
      </c>
      <c r="E48" s="22">
        <v>2970</v>
      </c>
      <c r="F48" s="22">
        <v>7508</v>
      </c>
      <c r="G48" s="22">
        <v>4538</v>
      </c>
      <c r="H48" s="22">
        <v>27.23</v>
      </c>
      <c r="I48" s="22">
        <v>2970</v>
      </c>
      <c r="J48" s="22">
        <v>6940</v>
      </c>
      <c r="K48" s="22">
        <v>3970</v>
      </c>
      <c r="L48" s="22">
        <v>23.82</v>
      </c>
      <c r="M48" s="22">
        <v>-3.41</v>
      </c>
      <c r="N48" s="22">
        <v>-568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5.75" customHeight="true" spans="1:26">
      <c r="A49" s="14"/>
      <c r="B49" s="15"/>
      <c r="C49" s="25" t="s">
        <v>61</v>
      </c>
      <c r="D49" s="18">
        <f t="shared" ref="D49:N49" si="16">D50</f>
        <v>137</v>
      </c>
      <c r="E49" s="18">
        <f t="shared" si="16"/>
        <v>1326.84</v>
      </c>
      <c r="F49" s="18">
        <f t="shared" si="16"/>
        <v>13466.52</v>
      </c>
      <c r="G49" s="18">
        <f t="shared" si="16"/>
        <v>12139.68</v>
      </c>
      <c r="H49" s="18">
        <f t="shared" si="16"/>
        <v>72.84</v>
      </c>
      <c r="I49" s="18">
        <f t="shared" si="16"/>
        <v>1326.84</v>
      </c>
      <c r="J49" s="18">
        <f t="shared" si="16"/>
        <v>4945.32</v>
      </c>
      <c r="K49" s="18">
        <f t="shared" si="16"/>
        <v>3618.48</v>
      </c>
      <c r="L49" s="18">
        <f t="shared" si="16"/>
        <v>21.71</v>
      </c>
      <c r="M49" s="18">
        <f t="shared" si="16"/>
        <v>-51.13</v>
      </c>
      <c r="N49" s="18">
        <f t="shared" si="16"/>
        <v>-8521.2</v>
      </c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ht="15.75" customHeight="true" spans="1:26">
      <c r="A50" s="19">
        <v>32</v>
      </c>
      <c r="B50" s="20">
        <v>31</v>
      </c>
      <c r="C50" s="21" t="s">
        <v>62</v>
      </c>
      <c r="D50" s="22">
        <v>137</v>
      </c>
      <c r="E50" s="22">
        <v>1326.84</v>
      </c>
      <c r="F50" s="22">
        <v>13466.52</v>
      </c>
      <c r="G50" s="22">
        <v>12139.68</v>
      </c>
      <c r="H50" s="22">
        <v>72.84</v>
      </c>
      <c r="I50" s="22">
        <v>1326.84</v>
      </c>
      <c r="J50" s="22">
        <v>4945.32</v>
      </c>
      <c r="K50" s="22">
        <v>3618.48</v>
      </c>
      <c r="L50" s="22">
        <v>21.71</v>
      </c>
      <c r="M50" s="22">
        <v>-51.13</v>
      </c>
      <c r="N50" s="22">
        <v>-8521.2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5.75" customHeight="true" spans="1:26">
      <c r="A51" s="14"/>
      <c r="B51" s="15"/>
      <c r="C51" s="25" t="s">
        <v>63</v>
      </c>
      <c r="D51" s="18">
        <f t="shared" ref="D51:N51" si="17">D52</f>
        <v>407</v>
      </c>
      <c r="E51" s="18">
        <f t="shared" si="17"/>
        <v>12298.59</v>
      </c>
      <c r="F51" s="18">
        <f t="shared" si="17"/>
        <v>16452.35</v>
      </c>
      <c r="G51" s="18">
        <f t="shared" si="17"/>
        <v>4153.76</v>
      </c>
      <c r="H51" s="18">
        <f t="shared" si="17"/>
        <v>24.92</v>
      </c>
      <c r="I51" s="18">
        <f t="shared" si="17"/>
        <v>12298.59</v>
      </c>
      <c r="J51" s="18">
        <f t="shared" si="17"/>
        <v>15498.89</v>
      </c>
      <c r="K51" s="18">
        <f t="shared" si="17"/>
        <v>3200.3</v>
      </c>
      <c r="L51" s="18">
        <f t="shared" si="17"/>
        <v>19.2</v>
      </c>
      <c r="M51" s="18">
        <f t="shared" si="17"/>
        <v>-5.72</v>
      </c>
      <c r="N51" s="18">
        <f t="shared" si="17"/>
        <v>-953.459999999999</v>
      </c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ht="15.75" customHeight="true" spans="1:26">
      <c r="A52" s="19">
        <v>33</v>
      </c>
      <c r="B52" s="20">
        <v>28</v>
      </c>
      <c r="C52" s="21" t="s">
        <v>64</v>
      </c>
      <c r="D52" s="22">
        <v>407</v>
      </c>
      <c r="E52" s="22">
        <v>12298.59</v>
      </c>
      <c r="F52" s="22">
        <v>16452.35</v>
      </c>
      <c r="G52" s="22">
        <v>4153.76</v>
      </c>
      <c r="H52" s="22">
        <v>24.92</v>
      </c>
      <c r="I52" s="22">
        <v>12298.59</v>
      </c>
      <c r="J52" s="22">
        <v>15498.89</v>
      </c>
      <c r="K52" s="22">
        <v>3200.3</v>
      </c>
      <c r="L52" s="22">
        <v>19.2</v>
      </c>
      <c r="M52" s="22">
        <f>L52-H52</f>
        <v>-5.72</v>
      </c>
      <c r="N52" s="22">
        <f>J52-F52</f>
        <v>-953.459999999999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5.75" customHeight="true" spans="1:26">
      <c r="A53" s="14"/>
      <c r="B53" s="15"/>
      <c r="C53" s="25" t="s">
        <v>65</v>
      </c>
      <c r="D53" s="18">
        <f t="shared" ref="D53:N53" si="18">D54+D56+D58+D60+D64+D68+D71+D74+D79+D81+D83</f>
        <v>7927</v>
      </c>
      <c r="E53" s="18">
        <f t="shared" si="18"/>
        <v>135587.05</v>
      </c>
      <c r="F53" s="18">
        <f t="shared" si="18"/>
        <v>190827.22</v>
      </c>
      <c r="G53" s="18">
        <f t="shared" si="18"/>
        <v>55240.18</v>
      </c>
      <c r="H53" s="18">
        <f t="shared" si="18"/>
        <v>331.43</v>
      </c>
      <c r="I53" s="18">
        <f t="shared" si="18"/>
        <v>128969.52</v>
      </c>
      <c r="J53" s="18">
        <f t="shared" si="18"/>
        <v>181354.75</v>
      </c>
      <c r="K53" s="18">
        <f t="shared" si="18"/>
        <v>52385.24</v>
      </c>
      <c r="L53" s="18">
        <f t="shared" si="18"/>
        <v>314.32</v>
      </c>
      <c r="M53" s="18">
        <f t="shared" si="18"/>
        <v>-17.11</v>
      </c>
      <c r="N53" s="18">
        <f t="shared" si="18"/>
        <v>-9472.46999999999</v>
      </c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ht="15.75" customHeight="true" spans="1:26">
      <c r="A54" s="14"/>
      <c r="B54" s="15"/>
      <c r="C54" s="26" t="s">
        <v>66</v>
      </c>
      <c r="D54" s="18">
        <f t="shared" ref="D54:N54" si="19">D55</f>
        <v>1707</v>
      </c>
      <c r="E54" s="18">
        <f t="shared" si="19"/>
        <v>19548.96</v>
      </c>
      <c r="F54" s="18">
        <f t="shared" si="19"/>
        <v>30682.91</v>
      </c>
      <c r="G54" s="18">
        <f t="shared" si="19"/>
        <v>11133.95</v>
      </c>
      <c r="H54" s="18">
        <f t="shared" si="19"/>
        <v>66.8</v>
      </c>
      <c r="I54" s="18">
        <f t="shared" si="19"/>
        <v>19548.96</v>
      </c>
      <c r="J54" s="18">
        <f t="shared" si="19"/>
        <v>30166.41</v>
      </c>
      <c r="K54" s="18">
        <f t="shared" si="19"/>
        <v>10617.45</v>
      </c>
      <c r="L54" s="18">
        <f t="shared" si="19"/>
        <v>63.7</v>
      </c>
      <c r="M54" s="18">
        <f t="shared" si="19"/>
        <v>-3.09999999999999</v>
      </c>
      <c r="N54" s="18">
        <f t="shared" si="19"/>
        <v>-516.5</v>
      </c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ht="15.75" customHeight="true" spans="1:26">
      <c r="A55" s="19">
        <v>34</v>
      </c>
      <c r="B55" s="20">
        <v>35</v>
      </c>
      <c r="C55" s="21" t="s">
        <v>67</v>
      </c>
      <c r="D55" s="22">
        <v>1707</v>
      </c>
      <c r="E55" s="22">
        <v>19548.96</v>
      </c>
      <c r="F55" s="22">
        <v>30682.91</v>
      </c>
      <c r="G55" s="22">
        <v>11133.95</v>
      </c>
      <c r="H55" s="22">
        <v>66.8</v>
      </c>
      <c r="I55" s="22">
        <v>19548.96</v>
      </c>
      <c r="J55" s="22">
        <v>30166.41</v>
      </c>
      <c r="K55" s="22">
        <v>10617.45</v>
      </c>
      <c r="L55" s="22">
        <v>63.7</v>
      </c>
      <c r="M55" s="22">
        <f>L55-H55</f>
        <v>-3.09999999999999</v>
      </c>
      <c r="N55" s="22">
        <f>J55-F55</f>
        <v>-516.5</v>
      </c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5.75" customHeight="true" spans="1:26">
      <c r="A56" s="14"/>
      <c r="B56" s="15"/>
      <c r="C56" s="25" t="s">
        <v>68</v>
      </c>
      <c r="D56" s="18">
        <f t="shared" ref="D56:N56" si="20">D57</f>
        <v>461</v>
      </c>
      <c r="E56" s="18">
        <f t="shared" si="20"/>
        <v>6886.39</v>
      </c>
      <c r="F56" s="18">
        <f t="shared" si="20"/>
        <v>17510.26</v>
      </c>
      <c r="G56" s="18">
        <f t="shared" si="20"/>
        <v>10623.87</v>
      </c>
      <c r="H56" s="18">
        <f t="shared" si="20"/>
        <v>63.74</v>
      </c>
      <c r="I56" s="18">
        <f t="shared" si="20"/>
        <v>6527.77</v>
      </c>
      <c r="J56" s="18">
        <f t="shared" si="20"/>
        <v>16006.98</v>
      </c>
      <c r="K56" s="18">
        <f t="shared" si="20"/>
        <v>9479.21</v>
      </c>
      <c r="L56" s="18">
        <f t="shared" si="20"/>
        <v>56.88</v>
      </c>
      <c r="M56" s="18">
        <f t="shared" si="20"/>
        <v>-6.86</v>
      </c>
      <c r="N56" s="18">
        <f t="shared" si="20"/>
        <v>-1503.28</v>
      </c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ht="15.75" customHeight="true" spans="1:26">
      <c r="A57" s="19">
        <v>35</v>
      </c>
      <c r="B57" s="20">
        <v>36</v>
      </c>
      <c r="C57" s="21" t="s">
        <v>69</v>
      </c>
      <c r="D57" s="22">
        <v>461</v>
      </c>
      <c r="E57" s="22">
        <v>6886.39</v>
      </c>
      <c r="F57" s="22">
        <v>17510.26</v>
      </c>
      <c r="G57" s="22">
        <v>10623.87</v>
      </c>
      <c r="H57" s="22">
        <v>63.74</v>
      </c>
      <c r="I57" s="22">
        <v>6527.77</v>
      </c>
      <c r="J57" s="22">
        <v>16006.98</v>
      </c>
      <c r="K57" s="22">
        <v>9479.21</v>
      </c>
      <c r="L57" s="22">
        <v>56.88</v>
      </c>
      <c r="M57" s="22">
        <f>L57-H57</f>
        <v>-6.86</v>
      </c>
      <c r="N57" s="22">
        <f>J57-F57</f>
        <v>-1503.28</v>
      </c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5.75" customHeight="true" spans="1:26">
      <c r="A58" s="14"/>
      <c r="B58" s="15"/>
      <c r="C58" s="28" t="s">
        <v>70</v>
      </c>
      <c r="D58" s="18">
        <f t="shared" ref="D58:N58" si="21">D59</f>
        <v>16</v>
      </c>
      <c r="E58" s="18">
        <f t="shared" si="21"/>
        <v>722.16</v>
      </c>
      <c r="F58" s="18">
        <f t="shared" si="21"/>
        <v>1063.9</v>
      </c>
      <c r="G58" s="18">
        <f t="shared" si="21"/>
        <v>341.74</v>
      </c>
      <c r="H58" s="18">
        <f t="shared" si="21"/>
        <v>2.05</v>
      </c>
      <c r="I58" s="18">
        <f t="shared" si="21"/>
        <v>722.16</v>
      </c>
      <c r="J58" s="18">
        <f t="shared" si="21"/>
        <v>1053.48</v>
      </c>
      <c r="K58" s="18">
        <f t="shared" si="21"/>
        <v>331.32</v>
      </c>
      <c r="L58" s="18">
        <f t="shared" si="21"/>
        <v>1.99</v>
      </c>
      <c r="M58" s="18">
        <f t="shared" si="21"/>
        <v>-0.0599999999999998</v>
      </c>
      <c r="N58" s="18">
        <f t="shared" si="21"/>
        <v>-10.4200000000001</v>
      </c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ht="25.2" customHeight="true" spans="1:26">
      <c r="A59" s="19">
        <v>36</v>
      </c>
      <c r="B59" s="20">
        <v>51</v>
      </c>
      <c r="C59" s="23" t="s">
        <v>71</v>
      </c>
      <c r="D59" s="22">
        <v>16</v>
      </c>
      <c r="E59" s="22">
        <v>722.16</v>
      </c>
      <c r="F59" s="22">
        <v>1063.9</v>
      </c>
      <c r="G59" s="22">
        <v>341.74</v>
      </c>
      <c r="H59" s="22">
        <v>2.05</v>
      </c>
      <c r="I59" s="22">
        <v>722.16</v>
      </c>
      <c r="J59" s="22">
        <v>1053.48</v>
      </c>
      <c r="K59" s="22">
        <v>331.32</v>
      </c>
      <c r="L59" s="22">
        <v>1.99</v>
      </c>
      <c r="M59" s="22">
        <f>L59-H59</f>
        <v>-0.0599999999999998</v>
      </c>
      <c r="N59" s="22">
        <f>J59-F59</f>
        <v>-10.4200000000001</v>
      </c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5.75" customHeight="true" spans="1:26">
      <c r="A60" s="14"/>
      <c r="B60" s="15"/>
      <c r="C60" s="25" t="s">
        <v>72</v>
      </c>
      <c r="D60" s="18">
        <f t="shared" ref="D60:N60" si="22">SUM(D61:D63)</f>
        <v>768</v>
      </c>
      <c r="E60" s="18">
        <f t="shared" si="22"/>
        <v>25500.66</v>
      </c>
      <c r="F60" s="18">
        <f t="shared" si="22"/>
        <v>29982.97</v>
      </c>
      <c r="G60" s="18">
        <f t="shared" si="22"/>
        <v>4482.31</v>
      </c>
      <c r="H60" s="18">
        <f t="shared" si="22"/>
        <v>26.89</v>
      </c>
      <c r="I60" s="18">
        <f t="shared" si="22"/>
        <v>19584.61</v>
      </c>
      <c r="J60" s="18">
        <f t="shared" si="22"/>
        <v>27837.36</v>
      </c>
      <c r="K60" s="18">
        <f t="shared" si="22"/>
        <v>8252.75</v>
      </c>
      <c r="L60" s="18">
        <f t="shared" si="22"/>
        <v>49.52</v>
      </c>
      <c r="M60" s="18">
        <f t="shared" si="22"/>
        <v>22.63</v>
      </c>
      <c r="N60" s="18">
        <f t="shared" si="22"/>
        <v>-2145.61</v>
      </c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ht="15.75" customHeight="true" spans="1:26">
      <c r="A61" s="19">
        <v>37</v>
      </c>
      <c r="B61" s="20">
        <v>34</v>
      </c>
      <c r="C61" s="21" t="s">
        <v>73</v>
      </c>
      <c r="D61" s="22">
        <v>450</v>
      </c>
      <c r="E61" s="22">
        <v>20797.66</v>
      </c>
      <c r="F61" s="22">
        <v>23523.17</v>
      </c>
      <c r="G61" s="22">
        <v>2725.51</v>
      </c>
      <c r="H61" s="22">
        <v>16.35</v>
      </c>
      <c r="I61" s="22">
        <v>14881.61</v>
      </c>
      <c r="J61" s="22">
        <v>22154.86</v>
      </c>
      <c r="K61" s="22">
        <v>7273.25</v>
      </c>
      <c r="L61" s="22">
        <v>43.64</v>
      </c>
      <c r="M61" s="22">
        <f>L61-H61</f>
        <v>27.29</v>
      </c>
      <c r="N61" s="22">
        <f>J61-F61</f>
        <v>-1368.31</v>
      </c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5.75" customHeight="true" spans="1:26">
      <c r="A62" s="19">
        <v>38</v>
      </c>
      <c r="B62" s="20">
        <v>48</v>
      </c>
      <c r="C62" s="23" t="s">
        <v>74</v>
      </c>
      <c r="D62" s="22">
        <v>26</v>
      </c>
      <c r="E62" s="22">
        <v>894</v>
      </c>
      <c r="F62" s="22">
        <v>2003.8</v>
      </c>
      <c r="G62" s="22">
        <v>1109.8</v>
      </c>
      <c r="H62" s="22">
        <v>6.66</v>
      </c>
      <c r="I62" s="22">
        <v>894</v>
      </c>
      <c r="J62" s="22">
        <v>1531.5</v>
      </c>
      <c r="K62" s="22">
        <v>637.5</v>
      </c>
      <c r="L62" s="22">
        <v>3.83</v>
      </c>
      <c r="M62" s="22">
        <f>L62-H62</f>
        <v>-2.83</v>
      </c>
      <c r="N62" s="22">
        <f>J62-F62</f>
        <v>-472.3</v>
      </c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5.75" customHeight="true" spans="1:26">
      <c r="A63" s="19">
        <v>39</v>
      </c>
      <c r="B63" s="20">
        <v>50</v>
      </c>
      <c r="C63" s="23" t="s">
        <v>75</v>
      </c>
      <c r="D63" s="22">
        <v>292</v>
      </c>
      <c r="E63" s="22">
        <v>3809</v>
      </c>
      <c r="F63" s="22">
        <v>4456</v>
      </c>
      <c r="G63" s="22">
        <v>647</v>
      </c>
      <c r="H63" s="22">
        <v>3.88</v>
      </c>
      <c r="I63" s="22">
        <v>3809</v>
      </c>
      <c r="J63" s="22">
        <v>4151</v>
      </c>
      <c r="K63" s="22">
        <v>342</v>
      </c>
      <c r="L63" s="22">
        <v>2.05</v>
      </c>
      <c r="M63" s="22">
        <f>L63-H63</f>
        <v>-1.83</v>
      </c>
      <c r="N63" s="22">
        <f>J63-F63</f>
        <v>-305</v>
      </c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5.75" customHeight="true" spans="1:26">
      <c r="A64" s="14"/>
      <c r="B64" s="15"/>
      <c r="C64" s="25" t="s">
        <v>76</v>
      </c>
      <c r="D64" s="18">
        <f t="shared" ref="D64:N64" si="23">SUM(D65:D67)</f>
        <v>1579</v>
      </c>
      <c r="E64" s="18">
        <f t="shared" si="23"/>
        <v>30183.42</v>
      </c>
      <c r="F64" s="18">
        <f t="shared" si="23"/>
        <v>41791.29</v>
      </c>
      <c r="G64" s="18">
        <f t="shared" si="23"/>
        <v>11607.87</v>
      </c>
      <c r="H64" s="18">
        <f t="shared" si="23"/>
        <v>69.65</v>
      </c>
      <c r="I64" s="18">
        <f t="shared" si="23"/>
        <v>30183.42</v>
      </c>
      <c r="J64" s="18">
        <f t="shared" si="23"/>
        <v>39075.07</v>
      </c>
      <c r="K64" s="18">
        <f t="shared" si="23"/>
        <v>8891.65</v>
      </c>
      <c r="L64" s="18">
        <f t="shared" si="23"/>
        <v>53.35</v>
      </c>
      <c r="M64" s="18">
        <f t="shared" si="23"/>
        <v>-16.3</v>
      </c>
      <c r="N64" s="18">
        <f t="shared" si="23"/>
        <v>-2716.22</v>
      </c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ht="15.75" customHeight="true" spans="1:26">
      <c r="A65" s="19">
        <v>40</v>
      </c>
      <c r="B65" s="20">
        <v>37</v>
      </c>
      <c r="C65" s="21" t="s">
        <v>77</v>
      </c>
      <c r="D65" s="22">
        <v>992</v>
      </c>
      <c r="E65" s="22">
        <v>24244.14</v>
      </c>
      <c r="F65" s="22">
        <v>32040.26</v>
      </c>
      <c r="G65" s="22">
        <v>7796.12</v>
      </c>
      <c r="H65" s="22">
        <v>46.78</v>
      </c>
      <c r="I65" s="22">
        <v>24244.14</v>
      </c>
      <c r="J65" s="22">
        <v>30457.09</v>
      </c>
      <c r="K65" s="22">
        <v>6212.95</v>
      </c>
      <c r="L65" s="22">
        <v>37.28</v>
      </c>
      <c r="M65" s="22">
        <f>L65-H65</f>
        <v>-9.5</v>
      </c>
      <c r="N65" s="22">
        <f>J65-F65</f>
        <v>-1583.17</v>
      </c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5.75" customHeight="true" spans="1:26">
      <c r="A66" s="19">
        <v>41</v>
      </c>
      <c r="B66" s="20">
        <v>41</v>
      </c>
      <c r="C66" s="23" t="s">
        <v>78</v>
      </c>
      <c r="D66" s="22">
        <v>271</v>
      </c>
      <c r="E66" s="22">
        <v>2868.88</v>
      </c>
      <c r="F66" s="22">
        <v>4986.57</v>
      </c>
      <c r="G66" s="22">
        <v>2117.69</v>
      </c>
      <c r="H66" s="22">
        <v>12.71</v>
      </c>
      <c r="I66" s="22">
        <v>2868.88</v>
      </c>
      <c r="J66" s="22">
        <v>3897.71</v>
      </c>
      <c r="K66" s="22">
        <v>1028.83</v>
      </c>
      <c r="L66" s="22">
        <v>6.17</v>
      </c>
      <c r="M66" s="22">
        <f>L66-H66</f>
        <v>-6.54</v>
      </c>
      <c r="N66" s="22">
        <f>J66-F66</f>
        <v>-1088.86</v>
      </c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5.75" customHeight="true" spans="1:26">
      <c r="A67" s="19">
        <v>42</v>
      </c>
      <c r="B67" s="6">
        <v>44</v>
      </c>
      <c r="C67" s="35" t="s">
        <v>79</v>
      </c>
      <c r="D67" s="22">
        <v>316</v>
      </c>
      <c r="E67" s="22">
        <v>3070.4</v>
      </c>
      <c r="F67" s="22">
        <v>4764.46</v>
      </c>
      <c r="G67" s="22">
        <v>1694.06</v>
      </c>
      <c r="H67" s="22">
        <v>10.16</v>
      </c>
      <c r="I67" s="22">
        <v>3070.4</v>
      </c>
      <c r="J67" s="22">
        <v>4720.27</v>
      </c>
      <c r="K67" s="22">
        <v>1649.87</v>
      </c>
      <c r="L67" s="22">
        <v>9.9</v>
      </c>
      <c r="M67" s="22">
        <f>L67-H67</f>
        <v>-0.26</v>
      </c>
      <c r="N67" s="22">
        <f>J67-F67</f>
        <v>-44.1899999999996</v>
      </c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5.75" customHeight="true" spans="1:26">
      <c r="A68" s="14"/>
      <c r="B68" s="36"/>
      <c r="C68" s="25" t="s">
        <v>80</v>
      </c>
      <c r="D68" s="18">
        <f t="shared" ref="D68:N68" si="24">SUM(D69:D70)</f>
        <v>664</v>
      </c>
      <c r="E68" s="18">
        <f t="shared" si="24"/>
        <v>9329.52</v>
      </c>
      <c r="F68" s="18">
        <f t="shared" si="24"/>
        <v>15144.25</v>
      </c>
      <c r="G68" s="18">
        <f t="shared" si="24"/>
        <v>5814.73</v>
      </c>
      <c r="H68" s="18">
        <f t="shared" si="24"/>
        <v>34.89</v>
      </c>
      <c r="I68" s="18">
        <f t="shared" si="24"/>
        <v>9329.52</v>
      </c>
      <c r="J68" s="18">
        <f t="shared" si="24"/>
        <v>14821.1</v>
      </c>
      <c r="K68" s="18">
        <f t="shared" si="24"/>
        <v>5491.58</v>
      </c>
      <c r="L68" s="18">
        <f t="shared" si="24"/>
        <v>32.95</v>
      </c>
      <c r="M68" s="18">
        <f t="shared" si="24"/>
        <v>-1.94</v>
      </c>
      <c r="N68" s="18">
        <f t="shared" si="24"/>
        <v>-323.15</v>
      </c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ht="15.75" customHeight="true" spans="1:26">
      <c r="A69" s="19">
        <v>43</v>
      </c>
      <c r="B69" s="6">
        <v>38</v>
      </c>
      <c r="C69" s="37" t="s">
        <v>81</v>
      </c>
      <c r="D69" s="22">
        <v>522</v>
      </c>
      <c r="E69" s="22">
        <v>7768.44</v>
      </c>
      <c r="F69" s="22">
        <v>11291.51</v>
      </c>
      <c r="G69" s="22">
        <v>3523.07</v>
      </c>
      <c r="H69" s="22">
        <v>21.14</v>
      </c>
      <c r="I69" s="22">
        <v>7768.44</v>
      </c>
      <c r="J69" s="22">
        <v>11112.1</v>
      </c>
      <c r="K69" s="22">
        <v>3343.66</v>
      </c>
      <c r="L69" s="22">
        <v>20.06</v>
      </c>
      <c r="M69" s="22">
        <f>L69-H69</f>
        <v>-1.08</v>
      </c>
      <c r="N69" s="22">
        <f>J69-F69</f>
        <v>-179.41</v>
      </c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5.75" customHeight="true" spans="1:26">
      <c r="A70" s="19">
        <v>44</v>
      </c>
      <c r="B70" s="38">
        <v>39</v>
      </c>
      <c r="C70" s="35" t="s">
        <v>82</v>
      </c>
      <c r="D70" s="22">
        <v>142</v>
      </c>
      <c r="E70" s="22">
        <v>1561.08</v>
      </c>
      <c r="F70" s="22">
        <v>3852.74</v>
      </c>
      <c r="G70" s="22">
        <v>2291.66</v>
      </c>
      <c r="H70" s="22">
        <v>13.75</v>
      </c>
      <c r="I70" s="22">
        <v>1561.08</v>
      </c>
      <c r="J70" s="22">
        <v>3709</v>
      </c>
      <c r="K70" s="22">
        <v>2147.92</v>
      </c>
      <c r="L70" s="22">
        <v>12.89</v>
      </c>
      <c r="M70" s="22">
        <f>L70-H70</f>
        <v>-0.859999999999999</v>
      </c>
      <c r="N70" s="22">
        <f>J70-F70</f>
        <v>-143.74</v>
      </c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5.75" customHeight="true" spans="1:26">
      <c r="A71" s="14"/>
      <c r="B71" s="36"/>
      <c r="C71" s="25" t="s">
        <v>83</v>
      </c>
      <c r="D71" s="18">
        <f t="shared" ref="D71:N71" si="25">SUM(D72:D73)</f>
        <v>447</v>
      </c>
      <c r="E71" s="18">
        <f t="shared" si="25"/>
        <v>12577.82</v>
      </c>
      <c r="F71" s="18">
        <f t="shared" si="25"/>
        <v>16240.37</v>
      </c>
      <c r="G71" s="18">
        <f t="shared" si="25"/>
        <v>3662.55</v>
      </c>
      <c r="H71" s="18">
        <f t="shared" si="25"/>
        <v>21.98</v>
      </c>
      <c r="I71" s="18">
        <f t="shared" si="25"/>
        <v>12169.53</v>
      </c>
      <c r="J71" s="18">
        <f t="shared" si="25"/>
        <v>15530.82</v>
      </c>
      <c r="K71" s="18">
        <f t="shared" si="25"/>
        <v>3361.29</v>
      </c>
      <c r="L71" s="18">
        <f t="shared" si="25"/>
        <v>20.17</v>
      </c>
      <c r="M71" s="18">
        <f t="shared" si="25"/>
        <v>-1.81</v>
      </c>
      <c r="N71" s="18">
        <f t="shared" si="25"/>
        <v>-709.55</v>
      </c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ht="15.75" customHeight="true" spans="1:26">
      <c r="A72" s="19">
        <v>45</v>
      </c>
      <c r="B72" s="6">
        <v>40</v>
      </c>
      <c r="C72" s="37" t="s">
        <v>84</v>
      </c>
      <c r="D72" s="22">
        <v>306</v>
      </c>
      <c r="E72" s="22">
        <v>11187.39</v>
      </c>
      <c r="F72" s="22">
        <v>13349.97</v>
      </c>
      <c r="G72" s="22">
        <v>2162.58</v>
      </c>
      <c r="H72" s="22">
        <v>12.98</v>
      </c>
      <c r="I72" s="22">
        <v>10779.1</v>
      </c>
      <c r="J72" s="22">
        <v>12649.97</v>
      </c>
      <c r="K72" s="22">
        <v>1870.87</v>
      </c>
      <c r="L72" s="22">
        <v>11.23</v>
      </c>
      <c r="M72" s="22">
        <f>L72-H72</f>
        <v>-1.75</v>
      </c>
      <c r="N72" s="22">
        <f>J72-F72</f>
        <v>-700</v>
      </c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5.75" customHeight="true" spans="1:26">
      <c r="A73" s="19">
        <v>46</v>
      </c>
      <c r="B73" s="38">
        <v>46</v>
      </c>
      <c r="C73" s="35" t="s">
        <v>85</v>
      </c>
      <c r="D73" s="22">
        <v>141</v>
      </c>
      <c r="E73" s="22">
        <v>1390.43</v>
      </c>
      <c r="F73" s="22">
        <v>2890.4</v>
      </c>
      <c r="G73" s="22">
        <v>1499.97</v>
      </c>
      <c r="H73" s="22">
        <v>9</v>
      </c>
      <c r="I73" s="22">
        <v>1390.43</v>
      </c>
      <c r="J73" s="22">
        <v>2880.85</v>
      </c>
      <c r="K73" s="22">
        <v>1490.42</v>
      </c>
      <c r="L73" s="22">
        <v>8.94</v>
      </c>
      <c r="M73" s="22">
        <f>L73-H73</f>
        <v>-0.0600000000000005</v>
      </c>
      <c r="N73" s="22">
        <f>J73-F73</f>
        <v>-9.55000000000018</v>
      </c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5.75" customHeight="true" spans="1:26">
      <c r="A74" s="14"/>
      <c r="B74" s="36"/>
      <c r="C74" s="25" t="s">
        <v>86</v>
      </c>
      <c r="D74" s="18">
        <f t="shared" ref="D74:N74" si="26">SUM(D75:D78)</f>
        <v>1060</v>
      </c>
      <c r="E74" s="18">
        <f t="shared" si="26"/>
        <v>14730.47</v>
      </c>
      <c r="F74" s="18">
        <f t="shared" si="26"/>
        <v>18713.44</v>
      </c>
      <c r="G74" s="18">
        <f t="shared" si="26"/>
        <v>3982.98</v>
      </c>
      <c r="H74" s="18">
        <f t="shared" si="26"/>
        <v>23.9</v>
      </c>
      <c r="I74" s="18">
        <f t="shared" si="26"/>
        <v>14730.47</v>
      </c>
      <c r="J74" s="18">
        <f t="shared" si="26"/>
        <v>18003.52</v>
      </c>
      <c r="K74" s="18">
        <f t="shared" si="26"/>
        <v>3273.06</v>
      </c>
      <c r="L74" s="18">
        <f t="shared" si="26"/>
        <v>19.64</v>
      </c>
      <c r="M74" s="18">
        <f t="shared" si="26"/>
        <v>-4.26</v>
      </c>
      <c r="N74" s="18">
        <f t="shared" si="26"/>
        <v>-709.920000000001</v>
      </c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ht="15.75" customHeight="true" spans="1:26">
      <c r="A75" s="19">
        <v>47</v>
      </c>
      <c r="B75" s="6">
        <v>42</v>
      </c>
      <c r="C75" s="37" t="s">
        <v>87</v>
      </c>
      <c r="D75" s="22">
        <v>278</v>
      </c>
      <c r="E75" s="22">
        <v>2789</v>
      </c>
      <c r="F75" s="22">
        <v>4730</v>
      </c>
      <c r="G75" s="22">
        <v>1941</v>
      </c>
      <c r="H75" s="22">
        <v>11.65</v>
      </c>
      <c r="I75" s="22">
        <v>2789</v>
      </c>
      <c r="J75" s="22">
        <v>4374.78</v>
      </c>
      <c r="K75" s="22">
        <v>1585.78</v>
      </c>
      <c r="L75" s="22">
        <v>9.51</v>
      </c>
      <c r="M75" s="22">
        <f>L75-H75</f>
        <v>-2.14</v>
      </c>
      <c r="N75" s="22">
        <f>J75-F75</f>
        <v>-355.22</v>
      </c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5.75" customHeight="true" spans="1:26">
      <c r="A76" s="19">
        <v>48</v>
      </c>
      <c r="B76" s="38">
        <v>43</v>
      </c>
      <c r="C76" s="35" t="s">
        <v>88</v>
      </c>
      <c r="D76" s="22">
        <v>761</v>
      </c>
      <c r="E76" s="22">
        <v>11555.84</v>
      </c>
      <c r="F76" s="22">
        <v>13259.77</v>
      </c>
      <c r="G76" s="22">
        <v>1703.93</v>
      </c>
      <c r="H76" s="22">
        <v>10.22</v>
      </c>
      <c r="I76" s="22">
        <v>11555.84</v>
      </c>
      <c r="J76" s="22">
        <v>12908.4</v>
      </c>
      <c r="K76" s="22">
        <v>1352.56</v>
      </c>
      <c r="L76" s="22">
        <v>8.12</v>
      </c>
      <c r="M76" s="22">
        <f>L76-H76</f>
        <v>-2.1</v>
      </c>
      <c r="N76" s="22">
        <f>J76-F76</f>
        <v>-351.370000000001</v>
      </c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5.75" customHeight="true" spans="1:26">
      <c r="A77" s="19">
        <v>49</v>
      </c>
      <c r="B77" s="38">
        <v>52</v>
      </c>
      <c r="C77" s="35" t="s">
        <v>89</v>
      </c>
      <c r="D77" s="22">
        <v>17</v>
      </c>
      <c r="E77" s="22">
        <v>322.75</v>
      </c>
      <c r="F77" s="22">
        <v>602.05</v>
      </c>
      <c r="G77" s="22">
        <v>279.3</v>
      </c>
      <c r="H77" s="22">
        <v>1.68</v>
      </c>
      <c r="I77" s="22">
        <v>322.75</v>
      </c>
      <c r="J77" s="22">
        <v>598.72</v>
      </c>
      <c r="K77" s="22">
        <v>275.97</v>
      </c>
      <c r="L77" s="22">
        <v>1.66</v>
      </c>
      <c r="M77" s="22">
        <f>L77-H77</f>
        <v>-0.02</v>
      </c>
      <c r="N77" s="22">
        <f>J77-F77</f>
        <v>-3.32999999999993</v>
      </c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5.75" customHeight="true" spans="1:26">
      <c r="A78" s="19">
        <v>50</v>
      </c>
      <c r="B78" s="38">
        <v>53</v>
      </c>
      <c r="C78" s="35" t="s">
        <v>90</v>
      </c>
      <c r="D78" s="22">
        <v>4</v>
      </c>
      <c r="E78" s="22">
        <v>62.88</v>
      </c>
      <c r="F78" s="22">
        <v>121.62</v>
      </c>
      <c r="G78" s="22">
        <v>58.75</v>
      </c>
      <c r="H78" s="22">
        <v>0.35</v>
      </c>
      <c r="I78" s="22">
        <v>62.88</v>
      </c>
      <c r="J78" s="22">
        <v>121.62</v>
      </c>
      <c r="K78" s="22">
        <v>58.75</v>
      </c>
      <c r="L78" s="42">
        <v>0.35</v>
      </c>
      <c r="M78" s="22">
        <f>L78-H78</f>
        <v>0</v>
      </c>
      <c r="N78" s="22">
        <f>J78-F78</f>
        <v>0</v>
      </c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5.75" customHeight="true" spans="1:26">
      <c r="A79" s="14"/>
      <c r="B79" s="36"/>
      <c r="C79" s="25" t="s">
        <v>91</v>
      </c>
      <c r="D79" s="18">
        <f t="shared" ref="D79:N79" si="27">D80</f>
        <v>279</v>
      </c>
      <c r="E79" s="18">
        <f t="shared" si="27"/>
        <v>4265.23</v>
      </c>
      <c r="F79" s="18">
        <f t="shared" si="27"/>
        <v>5844.07</v>
      </c>
      <c r="G79" s="18">
        <f t="shared" si="27"/>
        <v>1578.84</v>
      </c>
      <c r="H79" s="18">
        <f t="shared" si="27"/>
        <v>9.47</v>
      </c>
      <c r="I79" s="18">
        <f t="shared" si="27"/>
        <v>4265.23</v>
      </c>
      <c r="J79" s="18">
        <f t="shared" si="27"/>
        <v>5685.07</v>
      </c>
      <c r="K79" s="18">
        <f t="shared" si="27"/>
        <v>1419.84</v>
      </c>
      <c r="L79" s="18">
        <f t="shared" si="27"/>
        <v>8.52</v>
      </c>
      <c r="M79" s="18">
        <f t="shared" si="27"/>
        <v>-0.950000000000001</v>
      </c>
      <c r="N79" s="18">
        <f t="shared" si="27"/>
        <v>-159</v>
      </c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ht="15.75" customHeight="true" spans="1:26">
      <c r="A80" s="19">
        <v>51</v>
      </c>
      <c r="B80" s="6">
        <v>45</v>
      </c>
      <c r="C80" s="37" t="s">
        <v>92</v>
      </c>
      <c r="D80" s="22">
        <v>279</v>
      </c>
      <c r="E80" s="22">
        <v>4265.23</v>
      </c>
      <c r="F80" s="22">
        <v>5844.07</v>
      </c>
      <c r="G80" s="22">
        <v>1578.84</v>
      </c>
      <c r="H80" s="22">
        <v>9.47</v>
      </c>
      <c r="I80" s="22">
        <v>4265.23</v>
      </c>
      <c r="J80" s="22">
        <v>5685.07</v>
      </c>
      <c r="K80" s="22">
        <v>1419.84</v>
      </c>
      <c r="L80" s="22">
        <v>8.52</v>
      </c>
      <c r="M80" s="22">
        <f>L80-H80</f>
        <v>-0.950000000000001</v>
      </c>
      <c r="N80" s="22">
        <f>J80-F80</f>
        <v>-159</v>
      </c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5.75" customHeight="true" spans="1:26">
      <c r="A81" s="14"/>
      <c r="B81" s="36"/>
      <c r="C81" s="25" t="s">
        <v>93</v>
      </c>
      <c r="D81" s="18">
        <f t="shared" ref="D81:N81" si="28">D82</f>
        <v>566</v>
      </c>
      <c r="E81" s="18">
        <f t="shared" si="28"/>
        <v>6993.48</v>
      </c>
      <c r="F81" s="18">
        <f t="shared" si="28"/>
        <v>8293.13</v>
      </c>
      <c r="G81" s="18">
        <f t="shared" si="28"/>
        <v>1299.65</v>
      </c>
      <c r="H81" s="18">
        <f t="shared" si="28"/>
        <v>7.79</v>
      </c>
      <c r="I81" s="18">
        <f t="shared" si="28"/>
        <v>6993.48</v>
      </c>
      <c r="J81" s="18">
        <f t="shared" si="28"/>
        <v>7933.76</v>
      </c>
      <c r="K81" s="18">
        <f t="shared" si="28"/>
        <v>940.28</v>
      </c>
      <c r="L81" s="18">
        <f t="shared" si="28"/>
        <v>5.64</v>
      </c>
      <c r="M81" s="18">
        <f t="shared" si="28"/>
        <v>-2.15</v>
      </c>
      <c r="N81" s="18">
        <f t="shared" si="28"/>
        <v>-359.369999999999</v>
      </c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ht="15.75" customHeight="true" spans="1:26">
      <c r="A82" s="19">
        <v>52</v>
      </c>
      <c r="B82" s="6">
        <v>47</v>
      </c>
      <c r="C82" s="37" t="s">
        <v>94</v>
      </c>
      <c r="D82" s="22">
        <v>566</v>
      </c>
      <c r="E82" s="22">
        <v>6993.48</v>
      </c>
      <c r="F82" s="22">
        <v>8293.13</v>
      </c>
      <c r="G82" s="22">
        <v>1299.65</v>
      </c>
      <c r="H82" s="22">
        <v>7.79</v>
      </c>
      <c r="I82" s="22">
        <v>6993.48</v>
      </c>
      <c r="J82" s="22">
        <v>7933.76</v>
      </c>
      <c r="K82" s="22">
        <v>940.28</v>
      </c>
      <c r="L82" s="22">
        <v>5.64</v>
      </c>
      <c r="M82" s="22">
        <f>L82-H82</f>
        <v>-2.15</v>
      </c>
      <c r="N82" s="22">
        <f>J82-F82</f>
        <v>-359.369999999999</v>
      </c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5.75" customHeight="true" spans="1:26">
      <c r="A83" s="14"/>
      <c r="B83" s="36"/>
      <c r="C83" s="25" t="s">
        <v>95</v>
      </c>
      <c r="D83" s="18">
        <f t="shared" ref="D83:N83" si="29">D84</f>
        <v>380</v>
      </c>
      <c r="E83" s="18">
        <f t="shared" si="29"/>
        <v>4848.94</v>
      </c>
      <c r="F83" s="18">
        <f t="shared" si="29"/>
        <v>5560.63</v>
      </c>
      <c r="G83" s="18">
        <f t="shared" si="29"/>
        <v>711.69</v>
      </c>
      <c r="H83" s="18">
        <f t="shared" si="29"/>
        <v>4.27</v>
      </c>
      <c r="I83" s="18">
        <f t="shared" si="29"/>
        <v>4914.37</v>
      </c>
      <c r="J83" s="18">
        <f t="shared" si="29"/>
        <v>5241.18</v>
      </c>
      <c r="K83" s="18">
        <f t="shared" si="29"/>
        <v>326.81</v>
      </c>
      <c r="L83" s="18">
        <f t="shared" si="29"/>
        <v>1.96</v>
      </c>
      <c r="M83" s="18">
        <f t="shared" si="29"/>
        <v>-2.31</v>
      </c>
      <c r="N83" s="18">
        <f t="shared" si="29"/>
        <v>-319.45</v>
      </c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ht="15.75" customHeight="true" spans="1:26">
      <c r="A84" s="19">
        <v>53</v>
      </c>
      <c r="B84" s="6">
        <v>49</v>
      </c>
      <c r="C84" s="37" t="s">
        <v>96</v>
      </c>
      <c r="D84" s="22">
        <v>380</v>
      </c>
      <c r="E84" s="22">
        <v>4848.94</v>
      </c>
      <c r="F84" s="22">
        <v>5560.63</v>
      </c>
      <c r="G84" s="22">
        <v>711.69</v>
      </c>
      <c r="H84" s="22">
        <v>4.27</v>
      </c>
      <c r="I84" s="22">
        <v>4914.37</v>
      </c>
      <c r="J84" s="22">
        <v>5241.18</v>
      </c>
      <c r="K84" s="22">
        <v>326.81</v>
      </c>
      <c r="L84" s="22">
        <v>1.96</v>
      </c>
      <c r="M84" s="22">
        <f>L84-H84</f>
        <v>-2.31</v>
      </c>
      <c r="N84" s="22">
        <f>J84-F84</f>
        <v>-319.45</v>
      </c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5.75" customHeight="true" spans="1:26">
      <c r="A85" s="14"/>
      <c r="B85" s="36"/>
      <c r="C85" s="25" t="s">
        <v>97</v>
      </c>
      <c r="D85" s="18">
        <f t="shared" ref="D85:N85" si="30">D86+D90+D88</f>
        <v>906</v>
      </c>
      <c r="E85" s="18">
        <f t="shared" si="30"/>
        <v>9794.18</v>
      </c>
      <c r="F85" s="18">
        <f t="shared" si="30"/>
        <v>21035.28</v>
      </c>
      <c r="G85" s="18">
        <f t="shared" si="30"/>
        <v>8573.87</v>
      </c>
      <c r="H85" s="18">
        <f t="shared" si="30"/>
        <v>51.44</v>
      </c>
      <c r="I85" s="18">
        <f t="shared" si="30"/>
        <v>12461.41</v>
      </c>
      <c r="J85" s="18">
        <f t="shared" si="30"/>
        <v>20147.8</v>
      </c>
      <c r="K85" s="18">
        <f t="shared" si="30"/>
        <v>7686.4</v>
      </c>
      <c r="L85" s="18">
        <f t="shared" si="30"/>
        <v>46.12</v>
      </c>
      <c r="M85" s="18">
        <f t="shared" si="30"/>
        <v>-5.32</v>
      </c>
      <c r="N85" s="18">
        <f t="shared" si="30"/>
        <v>-887.479999999999</v>
      </c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ht="15.75" customHeight="true" spans="1:26">
      <c r="A86" s="14"/>
      <c r="B86" s="15"/>
      <c r="C86" s="26" t="s">
        <v>98</v>
      </c>
      <c r="D86" s="18">
        <f t="shared" ref="D86:N86" si="31">D87</f>
        <v>182</v>
      </c>
      <c r="E86" s="18">
        <f t="shared" si="31"/>
        <v>726.56</v>
      </c>
      <c r="F86" s="18">
        <f t="shared" si="31"/>
        <v>2409.57</v>
      </c>
      <c r="G86" s="18">
        <f t="shared" si="31"/>
        <v>1683.01</v>
      </c>
      <c r="H86" s="18">
        <f t="shared" si="31"/>
        <v>10.1</v>
      </c>
      <c r="I86" s="18">
        <f t="shared" si="31"/>
        <v>726.56</v>
      </c>
      <c r="J86" s="18">
        <f t="shared" si="31"/>
        <v>2404.57</v>
      </c>
      <c r="K86" s="18">
        <f t="shared" si="31"/>
        <v>1678.01</v>
      </c>
      <c r="L86" s="18">
        <f t="shared" si="31"/>
        <v>10.07</v>
      </c>
      <c r="M86" s="18">
        <f t="shared" si="31"/>
        <v>-0.0299999999999994</v>
      </c>
      <c r="N86" s="18">
        <f t="shared" si="31"/>
        <v>-5</v>
      </c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ht="15.75" customHeight="true" spans="1:26">
      <c r="A87" s="19">
        <v>54</v>
      </c>
      <c r="B87" s="6">
        <v>54</v>
      </c>
      <c r="C87" s="37" t="s">
        <v>99</v>
      </c>
      <c r="D87" s="22">
        <v>182</v>
      </c>
      <c r="E87" s="22">
        <v>726.56</v>
      </c>
      <c r="F87" s="22">
        <v>2409.57</v>
      </c>
      <c r="G87" s="22">
        <v>1683.01</v>
      </c>
      <c r="H87" s="22">
        <v>10.1</v>
      </c>
      <c r="I87" s="22">
        <v>726.56</v>
      </c>
      <c r="J87" s="22">
        <v>2404.57</v>
      </c>
      <c r="K87" s="22">
        <v>1678.01</v>
      </c>
      <c r="L87" s="22">
        <v>10.07</v>
      </c>
      <c r="M87" s="22">
        <f>L87-H87</f>
        <v>-0.0299999999999994</v>
      </c>
      <c r="N87" s="22">
        <f>J87-F87</f>
        <v>-5</v>
      </c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5.75" customHeight="true" spans="1:26">
      <c r="A88" s="14"/>
      <c r="B88" s="36"/>
      <c r="C88" s="25" t="s">
        <v>100</v>
      </c>
      <c r="D88" s="18">
        <f t="shared" ref="D88:N88" si="32">D89</f>
        <v>83</v>
      </c>
      <c r="E88" s="18">
        <f t="shared" si="32"/>
        <v>4170.53</v>
      </c>
      <c r="F88" s="18">
        <f t="shared" si="32"/>
        <v>5965.91</v>
      </c>
      <c r="G88" s="18">
        <f t="shared" si="32"/>
        <v>1795.38</v>
      </c>
      <c r="H88" s="18">
        <f t="shared" si="32"/>
        <v>10.77</v>
      </c>
      <c r="I88" s="18">
        <f t="shared" si="32"/>
        <v>4170.53</v>
      </c>
      <c r="J88" s="18">
        <f t="shared" si="32"/>
        <v>5301.12</v>
      </c>
      <c r="K88" s="18">
        <f t="shared" si="32"/>
        <v>1130.59</v>
      </c>
      <c r="L88" s="18">
        <f t="shared" si="32"/>
        <v>6.78</v>
      </c>
      <c r="M88" s="18">
        <f t="shared" si="32"/>
        <v>-3.99</v>
      </c>
      <c r="N88" s="18">
        <f t="shared" si="32"/>
        <v>-664.79</v>
      </c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ht="15.75" customHeight="true" spans="1:26">
      <c r="A89" s="19">
        <v>55</v>
      </c>
      <c r="B89" s="6">
        <v>55</v>
      </c>
      <c r="C89" s="37" t="s">
        <v>101</v>
      </c>
      <c r="D89" s="22">
        <v>83</v>
      </c>
      <c r="E89" s="22">
        <v>4170.53</v>
      </c>
      <c r="F89" s="22">
        <v>5965.91</v>
      </c>
      <c r="G89" s="22">
        <v>1795.38</v>
      </c>
      <c r="H89" s="22">
        <v>10.77</v>
      </c>
      <c r="I89" s="22">
        <v>4170.53</v>
      </c>
      <c r="J89" s="22">
        <v>5301.12</v>
      </c>
      <c r="K89" s="22">
        <v>1130.59</v>
      </c>
      <c r="L89" s="22">
        <v>6.78</v>
      </c>
      <c r="M89" s="22">
        <f>L89-H89</f>
        <v>-3.99</v>
      </c>
      <c r="N89" s="22">
        <f>J89-F89</f>
        <v>-664.79</v>
      </c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5.75" customHeight="true" spans="1:26">
      <c r="A90" s="14"/>
      <c r="B90" s="36"/>
      <c r="C90" s="25" t="s">
        <v>102</v>
      </c>
      <c r="D90" s="18">
        <f t="shared" ref="D90:N90" si="33">D91</f>
        <v>641</v>
      </c>
      <c r="E90" s="18">
        <f t="shared" si="33"/>
        <v>4897.09</v>
      </c>
      <c r="F90" s="18">
        <f t="shared" si="33"/>
        <v>12659.8</v>
      </c>
      <c r="G90" s="18">
        <f t="shared" si="33"/>
        <v>5095.48</v>
      </c>
      <c r="H90" s="18">
        <f t="shared" si="33"/>
        <v>30.57</v>
      </c>
      <c r="I90" s="18">
        <f t="shared" si="33"/>
        <v>7564.32</v>
      </c>
      <c r="J90" s="18">
        <f t="shared" si="33"/>
        <v>12442.11</v>
      </c>
      <c r="K90" s="18">
        <f t="shared" si="33"/>
        <v>4877.8</v>
      </c>
      <c r="L90" s="18">
        <f t="shared" si="33"/>
        <v>29.27</v>
      </c>
      <c r="M90" s="18">
        <f t="shared" si="33"/>
        <v>-1.3</v>
      </c>
      <c r="N90" s="18">
        <f t="shared" si="33"/>
        <v>-217.689999999999</v>
      </c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ht="15.75" customHeight="true" spans="1:26">
      <c r="A91" s="19">
        <v>56</v>
      </c>
      <c r="B91" s="6">
        <v>56</v>
      </c>
      <c r="C91" s="37" t="s">
        <v>103</v>
      </c>
      <c r="D91" s="22">
        <v>641</v>
      </c>
      <c r="E91" s="22">
        <v>4897.09</v>
      </c>
      <c r="F91" s="22">
        <v>12659.8</v>
      </c>
      <c r="G91" s="22">
        <v>5095.48</v>
      </c>
      <c r="H91" s="22">
        <v>30.57</v>
      </c>
      <c r="I91" s="22">
        <v>7564.32</v>
      </c>
      <c r="J91" s="22">
        <v>12442.11</v>
      </c>
      <c r="K91" s="22">
        <v>4877.8</v>
      </c>
      <c r="L91" s="22">
        <v>29.27</v>
      </c>
      <c r="M91" s="22">
        <f>L91-H91</f>
        <v>-1.3</v>
      </c>
      <c r="N91" s="22">
        <f>J91-F91</f>
        <v>-217.689999999999</v>
      </c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5.75" customHeight="true" spans="1:26">
      <c r="A92" s="14"/>
      <c r="B92" s="36"/>
      <c r="C92" s="25" t="s">
        <v>104</v>
      </c>
      <c r="D92" s="18">
        <f t="shared" ref="D92:N92" si="34">D93+D98</f>
        <v>4641</v>
      </c>
      <c r="E92" s="18">
        <f t="shared" si="34"/>
        <v>72263.49</v>
      </c>
      <c r="F92" s="18">
        <f t="shared" si="34"/>
        <v>94486.23</v>
      </c>
      <c r="G92" s="18">
        <f t="shared" si="34"/>
        <v>22222.74</v>
      </c>
      <c r="H92" s="18">
        <f t="shared" si="34"/>
        <v>133.34</v>
      </c>
      <c r="I92" s="18">
        <f t="shared" si="34"/>
        <v>71272.29</v>
      </c>
      <c r="J92" s="18">
        <f t="shared" si="34"/>
        <v>89155.65</v>
      </c>
      <c r="K92" s="18">
        <f t="shared" si="34"/>
        <v>18088.36</v>
      </c>
      <c r="L92" s="18">
        <f t="shared" si="34"/>
        <v>108.53</v>
      </c>
      <c r="M92" s="18">
        <f t="shared" si="34"/>
        <v>-24.81</v>
      </c>
      <c r="N92" s="18">
        <f t="shared" si="34"/>
        <v>-5330.57999999999</v>
      </c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ht="15.75" customHeight="true" spans="1:26">
      <c r="A93" s="14"/>
      <c r="B93" s="15"/>
      <c r="C93" s="26" t="s">
        <v>105</v>
      </c>
      <c r="D93" s="18">
        <f t="shared" ref="D93:N93" si="35">SUM(D94:D97)</f>
        <v>349</v>
      </c>
      <c r="E93" s="18">
        <f t="shared" si="35"/>
        <v>9422.83</v>
      </c>
      <c r="F93" s="18">
        <f t="shared" si="35"/>
        <v>11866.11</v>
      </c>
      <c r="G93" s="18">
        <f t="shared" si="35"/>
        <v>2443.28</v>
      </c>
      <c r="H93" s="18">
        <f t="shared" si="35"/>
        <v>14.66</v>
      </c>
      <c r="I93" s="18">
        <f t="shared" si="35"/>
        <v>8431.63</v>
      </c>
      <c r="J93" s="18">
        <f t="shared" si="35"/>
        <v>9913.39</v>
      </c>
      <c r="K93" s="18">
        <f t="shared" si="35"/>
        <v>1686.76</v>
      </c>
      <c r="L93" s="18">
        <f t="shared" si="35"/>
        <v>10.13</v>
      </c>
      <c r="M93" s="18">
        <f t="shared" si="35"/>
        <v>-4.53</v>
      </c>
      <c r="N93" s="18">
        <f t="shared" si="35"/>
        <v>-1952.72</v>
      </c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ht="15.75" customHeight="true" spans="1:26">
      <c r="A94" s="19">
        <v>57</v>
      </c>
      <c r="B94" s="6">
        <v>60</v>
      </c>
      <c r="C94" s="37" t="s">
        <v>106</v>
      </c>
      <c r="D94" s="22">
        <v>245</v>
      </c>
      <c r="E94" s="22">
        <v>6343</v>
      </c>
      <c r="F94" s="22">
        <v>7805</v>
      </c>
      <c r="G94" s="22">
        <v>1462</v>
      </c>
      <c r="H94" s="22">
        <v>8.77</v>
      </c>
      <c r="I94" s="22">
        <v>6343</v>
      </c>
      <c r="J94" s="22">
        <v>7447.56</v>
      </c>
      <c r="K94" s="22">
        <v>1104.56</v>
      </c>
      <c r="L94" s="22">
        <v>6.63</v>
      </c>
      <c r="M94" s="22">
        <f>L94-H94</f>
        <v>-2.14</v>
      </c>
      <c r="N94" s="22">
        <f>J94-F94</f>
        <v>-357.44</v>
      </c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5.75" customHeight="true" spans="1:26">
      <c r="A95" s="19">
        <v>58</v>
      </c>
      <c r="B95" s="38">
        <v>61</v>
      </c>
      <c r="C95" s="35" t="s">
        <v>107</v>
      </c>
      <c r="D95" s="22">
        <v>31</v>
      </c>
      <c r="E95" s="22">
        <v>2026.89</v>
      </c>
      <c r="F95" s="22">
        <v>2551.96</v>
      </c>
      <c r="G95" s="22">
        <v>525.07</v>
      </c>
      <c r="H95" s="22">
        <v>3.15</v>
      </c>
      <c r="I95" s="22">
        <v>1035.69</v>
      </c>
      <c r="J95" s="22">
        <v>1436.85</v>
      </c>
      <c r="K95" s="22">
        <v>401.16</v>
      </c>
      <c r="L95" s="22">
        <v>2.41</v>
      </c>
      <c r="M95" s="22">
        <f>L95-H95</f>
        <v>-0.74</v>
      </c>
      <c r="N95" s="22">
        <f>J95-F95</f>
        <v>-1115.11</v>
      </c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5.75" customHeight="true" spans="1:26">
      <c r="A96" s="19">
        <v>59</v>
      </c>
      <c r="B96" s="38">
        <v>62</v>
      </c>
      <c r="C96" s="35" t="s">
        <v>108</v>
      </c>
      <c r="D96" s="22">
        <v>35</v>
      </c>
      <c r="E96" s="22">
        <v>301.94</v>
      </c>
      <c r="F96" s="22">
        <v>583.15</v>
      </c>
      <c r="G96" s="22">
        <v>281.21</v>
      </c>
      <c r="H96" s="22">
        <v>1.69</v>
      </c>
      <c r="I96" s="22">
        <v>301.94</v>
      </c>
      <c r="J96" s="22">
        <v>307.98</v>
      </c>
      <c r="K96" s="22">
        <v>6.04</v>
      </c>
      <c r="L96" s="22">
        <v>0.04</v>
      </c>
      <c r="M96" s="22">
        <f>L96-H96</f>
        <v>-1.65</v>
      </c>
      <c r="N96" s="22">
        <f>J96-F96</f>
        <v>-275.17</v>
      </c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5.75" customHeight="true" spans="1:26">
      <c r="A97" s="19">
        <v>60</v>
      </c>
      <c r="B97" s="38">
        <v>63</v>
      </c>
      <c r="C97" s="35" t="s">
        <v>109</v>
      </c>
      <c r="D97" s="22">
        <v>38</v>
      </c>
      <c r="E97" s="22">
        <v>751</v>
      </c>
      <c r="F97" s="22">
        <v>926</v>
      </c>
      <c r="G97" s="22">
        <v>175</v>
      </c>
      <c r="H97" s="22">
        <v>1.05</v>
      </c>
      <c r="I97" s="22">
        <v>751</v>
      </c>
      <c r="J97" s="22">
        <v>721</v>
      </c>
      <c r="K97" s="22">
        <v>175</v>
      </c>
      <c r="L97" s="22">
        <v>1.05</v>
      </c>
      <c r="M97" s="22">
        <f>L97-H97</f>
        <v>0</v>
      </c>
      <c r="N97" s="22">
        <f>J97-F97</f>
        <v>-205</v>
      </c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5.75" customHeight="true" spans="1:26">
      <c r="A98" s="14"/>
      <c r="B98" s="36"/>
      <c r="C98" s="25" t="s">
        <v>110</v>
      </c>
      <c r="D98" s="18">
        <f t="shared" ref="D98:N98" si="36">SUM(D99:D101)</f>
        <v>4292</v>
      </c>
      <c r="E98" s="18">
        <f t="shared" si="36"/>
        <v>62840.66</v>
      </c>
      <c r="F98" s="18">
        <f t="shared" si="36"/>
        <v>82620.12</v>
      </c>
      <c r="G98" s="18">
        <f t="shared" si="36"/>
        <v>19779.46</v>
      </c>
      <c r="H98" s="18">
        <f t="shared" si="36"/>
        <v>118.68</v>
      </c>
      <c r="I98" s="18">
        <f t="shared" si="36"/>
        <v>62840.66</v>
      </c>
      <c r="J98" s="18">
        <f t="shared" si="36"/>
        <v>79242.26</v>
      </c>
      <c r="K98" s="18">
        <f t="shared" si="36"/>
        <v>16401.6</v>
      </c>
      <c r="L98" s="18">
        <f t="shared" si="36"/>
        <v>98.4</v>
      </c>
      <c r="M98" s="18">
        <f t="shared" si="36"/>
        <v>-20.28</v>
      </c>
      <c r="N98" s="18">
        <f t="shared" si="36"/>
        <v>-3377.85999999999</v>
      </c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ht="15.75" customHeight="true" spans="1:26">
      <c r="A99" s="19">
        <v>61</v>
      </c>
      <c r="B99" s="6">
        <v>57</v>
      </c>
      <c r="C99" s="37" t="s">
        <v>111</v>
      </c>
      <c r="D99" s="22">
        <v>2139</v>
      </c>
      <c r="E99" s="22">
        <v>21635.49</v>
      </c>
      <c r="F99" s="22">
        <v>32921.77</v>
      </c>
      <c r="G99" s="22">
        <v>11286.28</v>
      </c>
      <c r="H99" s="22">
        <v>67.72</v>
      </c>
      <c r="I99" s="22">
        <v>21635.49</v>
      </c>
      <c r="J99" s="22">
        <v>31780.84</v>
      </c>
      <c r="K99" s="22">
        <v>10145.35</v>
      </c>
      <c r="L99" s="22">
        <v>60.87</v>
      </c>
      <c r="M99" s="22">
        <f>L99-H99</f>
        <v>-6.85</v>
      </c>
      <c r="N99" s="22">
        <f>J99-F99</f>
        <v>-1140.93</v>
      </c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5.75" customHeight="true" spans="1:26">
      <c r="A100" s="19">
        <v>62</v>
      </c>
      <c r="B100" s="38">
        <v>58</v>
      </c>
      <c r="C100" s="35" t="s">
        <v>112</v>
      </c>
      <c r="D100" s="22">
        <v>1853</v>
      </c>
      <c r="E100" s="22">
        <v>36024</v>
      </c>
      <c r="F100" s="22">
        <v>42569.84</v>
      </c>
      <c r="G100" s="22">
        <v>6545.84</v>
      </c>
      <c r="H100" s="22">
        <v>39.28</v>
      </c>
      <c r="I100" s="22">
        <v>36024</v>
      </c>
      <c r="J100" s="22">
        <v>40494.65</v>
      </c>
      <c r="K100" s="22">
        <v>4470.65</v>
      </c>
      <c r="L100" s="22">
        <v>26.82</v>
      </c>
      <c r="M100" s="22">
        <f>L100-H100</f>
        <v>-12.46</v>
      </c>
      <c r="N100" s="22">
        <f>J100-F100</f>
        <v>-2075.19</v>
      </c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5.75" customHeight="true" spans="1:26">
      <c r="A101" s="19">
        <v>63</v>
      </c>
      <c r="B101" s="38">
        <v>59</v>
      </c>
      <c r="C101" s="35" t="s">
        <v>113</v>
      </c>
      <c r="D101" s="22">
        <v>300</v>
      </c>
      <c r="E101" s="22">
        <v>5181.17</v>
      </c>
      <c r="F101" s="22">
        <v>7128.51</v>
      </c>
      <c r="G101" s="22">
        <v>1947.34</v>
      </c>
      <c r="H101" s="22">
        <v>11.68</v>
      </c>
      <c r="I101" s="22">
        <v>5181.17</v>
      </c>
      <c r="J101" s="22">
        <v>6966.77</v>
      </c>
      <c r="K101" s="22">
        <v>1785.6</v>
      </c>
      <c r="L101" s="22">
        <v>10.71</v>
      </c>
      <c r="M101" s="22">
        <v>-0.97</v>
      </c>
      <c r="N101" s="22">
        <v>-161.74</v>
      </c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5.75" customHeight="true" spans="1:26">
      <c r="A102" s="14"/>
      <c r="B102" s="36"/>
      <c r="C102" s="25" t="s">
        <v>114</v>
      </c>
      <c r="D102" s="18">
        <f t="shared" ref="D102:N102" si="37">D103+D106</f>
        <v>2611</v>
      </c>
      <c r="E102" s="18">
        <f t="shared" si="37"/>
        <v>52359.76</v>
      </c>
      <c r="F102" s="18">
        <f t="shared" si="37"/>
        <v>60018.08</v>
      </c>
      <c r="G102" s="18">
        <f t="shared" si="37"/>
        <v>7658.32</v>
      </c>
      <c r="H102" s="18">
        <f t="shared" si="37"/>
        <v>45.95</v>
      </c>
      <c r="I102" s="18">
        <f t="shared" si="37"/>
        <v>51963.59</v>
      </c>
      <c r="J102" s="18">
        <f t="shared" si="37"/>
        <v>57264.45</v>
      </c>
      <c r="K102" s="18">
        <f t="shared" si="37"/>
        <v>5300.86</v>
      </c>
      <c r="L102" s="18">
        <f t="shared" si="37"/>
        <v>31.8</v>
      </c>
      <c r="M102" s="18">
        <f t="shared" si="37"/>
        <v>-14.15</v>
      </c>
      <c r="N102" s="18">
        <f t="shared" si="37"/>
        <v>-2753.63</v>
      </c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ht="15.75" customHeight="true" spans="1:26">
      <c r="A103" s="14"/>
      <c r="B103" s="15"/>
      <c r="C103" s="26" t="s">
        <v>115</v>
      </c>
      <c r="D103" s="18">
        <f t="shared" ref="D103:N103" si="38">SUM(D104:D105)</f>
        <v>721</v>
      </c>
      <c r="E103" s="18">
        <f t="shared" si="38"/>
        <v>32655.4</v>
      </c>
      <c r="F103" s="18">
        <f t="shared" si="38"/>
        <v>37738.84</v>
      </c>
      <c r="G103" s="18">
        <f t="shared" si="38"/>
        <v>5083.44</v>
      </c>
      <c r="H103" s="18">
        <f t="shared" si="38"/>
        <v>30.5</v>
      </c>
      <c r="I103" s="18">
        <f t="shared" si="38"/>
        <v>32655.4</v>
      </c>
      <c r="J103" s="18">
        <f t="shared" si="38"/>
        <v>36668.94</v>
      </c>
      <c r="K103" s="18">
        <f t="shared" si="38"/>
        <v>4013.54</v>
      </c>
      <c r="L103" s="18">
        <f t="shared" si="38"/>
        <v>24.08</v>
      </c>
      <c r="M103" s="18">
        <f t="shared" si="38"/>
        <v>-6.42</v>
      </c>
      <c r="N103" s="18">
        <f t="shared" si="38"/>
        <v>-1069.9</v>
      </c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ht="15.75" customHeight="true" spans="1:26">
      <c r="A104" s="19">
        <v>64</v>
      </c>
      <c r="B104" s="39">
        <v>64</v>
      </c>
      <c r="C104" s="37" t="s">
        <v>116</v>
      </c>
      <c r="D104" s="22">
        <v>557</v>
      </c>
      <c r="E104" s="22">
        <v>25823.95</v>
      </c>
      <c r="F104" s="22">
        <v>28988.36</v>
      </c>
      <c r="G104" s="22">
        <v>3164.41</v>
      </c>
      <c r="H104" s="22">
        <v>18.99</v>
      </c>
      <c r="I104" s="22">
        <v>25823.95</v>
      </c>
      <c r="J104" s="22">
        <v>28805.03</v>
      </c>
      <c r="K104" s="22">
        <v>2981.08</v>
      </c>
      <c r="L104" s="22">
        <v>17.89</v>
      </c>
      <c r="M104" s="22">
        <f>L104-H104</f>
        <v>-1.1</v>
      </c>
      <c r="N104" s="22">
        <f>J104-F104</f>
        <v>-183.330000000002</v>
      </c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5.75" customHeight="true" spans="1:26">
      <c r="A105" s="19">
        <v>65</v>
      </c>
      <c r="B105" s="19">
        <v>65</v>
      </c>
      <c r="C105" s="35" t="s">
        <v>117</v>
      </c>
      <c r="D105" s="22">
        <v>164</v>
      </c>
      <c r="E105" s="22">
        <v>6831.45</v>
      </c>
      <c r="F105" s="22">
        <v>8750.48</v>
      </c>
      <c r="G105" s="22">
        <v>1919.03</v>
      </c>
      <c r="H105" s="22">
        <v>11.51</v>
      </c>
      <c r="I105" s="22">
        <v>6831.45</v>
      </c>
      <c r="J105" s="22">
        <v>7863.91</v>
      </c>
      <c r="K105" s="22">
        <v>1032.46</v>
      </c>
      <c r="L105" s="22">
        <v>6.19</v>
      </c>
      <c r="M105" s="22">
        <f>L105-H105</f>
        <v>-5.32</v>
      </c>
      <c r="N105" s="22">
        <f>J105-F105</f>
        <v>-886.57</v>
      </c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5.75" customHeight="true" spans="1:26">
      <c r="A106" s="14"/>
      <c r="B106" s="36"/>
      <c r="C106" s="25" t="s">
        <v>118</v>
      </c>
      <c r="D106" s="18">
        <f t="shared" ref="D106:N106" si="39">D107</f>
        <v>1890</v>
      </c>
      <c r="E106" s="18">
        <f t="shared" si="39"/>
        <v>19704.36</v>
      </c>
      <c r="F106" s="18">
        <f t="shared" si="39"/>
        <v>22279.24</v>
      </c>
      <c r="G106" s="18">
        <f t="shared" si="39"/>
        <v>2574.88</v>
      </c>
      <c r="H106" s="18">
        <f t="shared" si="39"/>
        <v>15.45</v>
      </c>
      <c r="I106" s="18">
        <f t="shared" si="39"/>
        <v>19308.19</v>
      </c>
      <c r="J106" s="18">
        <f t="shared" si="39"/>
        <v>20595.51</v>
      </c>
      <c r="K106" s="18">
        <f t="shared" si="39"/>
        <v>1287.32</v>
      </c>
      <c r="L106" s="18">
        <f t="shared" si="39"/>
        <v>7.72</v>
      </c>
      <c r="M106" s="18">
        <f t="shared" si="39"/>
        <v>-7.73</v>
      </c>
      <c r="N106" s="18">
        <f t="shared" si="39"/>
        <v>-1683.73</v>
      </c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ht="15.75" customHeight="true" spans="1:26">
      <c r="A107" s="19">
        <v>66</v>
      </c>
      <c r="B107" s="39">
        <v>66</v>
      </c>
      <c r="C107" s="37" t="s">
        <v>119</v>
      </c>
      <c r="D107" s="22">
        <v>1890</v>
      </c>
      <c r="E107" s="22">
        <v>19704.36</v>
      </c>
      <c r="F107" s="22">
        <v>22279.24</v>
      </c>
      <c r="G107" s="22">
        <v>2574.88</v>
      </c>
      <c r="H107" s="22">
        <v>15.45</v>
      </c>
      <c r="I107" s="22">
        <v>19308.19</v>
      </c>
      <c r="J107" s="22">
        <v>20595.51</v>
      </c>
      <c r="K107" s="22">
        <v>1287.32</v>
      </c>
      <c r="L107" s="22">
        <v>7.72</v>
      </c>
      <c r="M107" s="22">
        <v>-7.73</v>
      </c>
      <c r="N107" s="22">
        <v>-1683.73</v>
      </c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5.75" customHeight="true" spans="1:26">
      <c r="A108" s="14"/>
      <c r="B108" s="36"/>
      <c r="C108" s="25" t="s">
        <v>120</v>
      </c>
      <c r="D108" s="18">
        <f>D109+D111+D116</f>
        <v>6528</v>
      </c>
      <c r="E108" s="18">
        <f t="shared" ref="E108:N108" si="40">E109+E111+E116</f>
        <v>126648.65</v>
      </c>
      <c r="F108" s="18">
        <f t="shared" si="40"/>
        <v>169584.34</v>
      </c>
      <c r="G108" s="18">
        <f t="shared" si="40"/>
        <v>42935.69</v>
      </c>
      <c r="H108" s="18">
        <f t="shared" si="40"/>
        <v>257.6</v>
      </c>
      <c r="I108" s="18">
        <f t="shared" si="40"/>
        <v>126988.64</v>
      </c>
      <c r="J108" s="18">
        <f t="shared" si="40"/>
        <v>167977.37</v>
      </c>
      <c r="K108" s="18">
        <f t="shared" si="40"/>
        <v>40988.73</v>
      </c>
      <c r="L108" s="18">
        <f t="shared" si="40"/>
        <v>245.92</v>
      </c>
      <c r="M108" s="18">
        <f t="shared" si="40"/>
        <v>-11.68</v>
      </c>
      <c r="N108" s="18">
        <f t="shared" si="40"/>
        <v>-1606.96999999999</v>
      </c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ht="15.75" customHeight="true" spans="1:26">
      <c r="A109" s="14"/>
      <c r="B109" s="15"/>
      <c r="C109" s="26" t="s">
        <v>121</v>
      </c>
      <c r="D109" s="18">
        <f t="shared" ref="D109:N109" si="41">D110</f>
        <v>1520</v>
      </c>
      <c r="E109" s="18">
        <f t="shared" si="41"/>
        <v>25678.07</v>
      </c>
      <c r="F109" s="18">
        <f t="shared" si="41"/>
        <v>37237.11</v>
      </c>
      <c r="G109" s="18">
        <f t="shared" si="41"/>
        <v>11559.04</v>
      </c>
      <c r="H109" s="18">
        <f t="shared" si="41"/>
        <v>69.35</v>
      </c>
      <c r="I109" s="18">
        <f t="shared" si="41"/>
        <v>25678.07</v>
      </c>
      <c r="J109" s="18">
        <f t="shared" si="41"/>
        <v>37237.11</v>
      </c>
      <c r="K109" s="18">
        <f t="shared" si="41"/>
        <v>11559.04</v>
      </c>
      <c r="L109" s="18">
        <f t="shared" si="41"/>
        <v>69.35</v>
      </c>
      <c r="M109" s="18">
        <f t="shared" si="41"/>
        <v>0</v>
      </c>
      <c r="N109" s="18">
        <f t="shared" si="41"/>
        <v>0</v>
      </c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ht="15.75" customHeight="true" spans="1:26">
      <c r="A110" s="19">
        <v>67</v>
      </c>
      <c r="B110" s="6">
        <v>67</v>
      </c>
      <c r="C110" s="37" t="s">
        <v>122</v>
      </c>
      <c r="D110" s="22">
        <v>1520</v>
      </c>
      <c r="E110" s="22">
        <v>25678.07</v>
      </c>
      <c r="F110" s="22">
        <v>37237.11</v>
      </c>
      <c r="G110" s="22">
        <v>11559.04</v>
      </c>
      <c r="H110" s="22">
        <v>69.35</v>
      </c>
      <c r="I110" s="22">
        <v>25678.07</v>
      </c>
      <c r="J110" s="22">
        <v>37237.11</v>
      </c>
      <c r="K110" s="22">
        <v>11559.04</v>
      </c>
      <c r="L110" s="22">
        <v>69.35</v>
      </c>
      <c r="M110" s="22">
        <f>L110-H110</f>
        <v>0</v>
      </c>
      <c r="N110" s="22">
        <f>J110-F110</f>
        <v>0</v>
      </c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5.75" customHeight="true" spans="1:26">
      <c r="A111" s="14"/>
      <c r="B111" s="36"/>
      <c r="C111" s="25" t="s">
        <v>123</v>
      </c>
      <c r="D111" s="18">
        <f t="shared" ref="D111:N111" si="42">SUM(D112:D115)</f>
        <v>663</v>
      </c>
      <c r="E111" s="18">
        <f t="shared" si="42"/>
        <v>12742.41</v>
      </c>
      <c r="F111" s="18">
        <f t="shared" si="42"/>
        <v>27936.39</v>
      </c>
      <c r="G111" s="18">
        <f t="shared" si="42"/>
        <v>15193.98</v>
      </c>
      <c r="H111" s="18">
        <f t="shared" si="42"/>
        <v>91.15</v>
      </c>
      <c r="I111" s="18">
        <f t="shared" si="42"/>
        <v>12742.41</v>
      </c>
      <c r="J111" s="18">
        <f t="shared" si="42"/>
        <v>27785.8</v>
      </c>
      <c r="K111" s="18">
        <f t="shared" si="42"/>
        <v>15043.39</v>
      </c>
      <c r="L111" s="18">
        <f t="shared" si="42"/>
        <v>90.25</v>
      </c>
      <c r="M111" s="18">
        <f t="shared" si="42"/>
        <v>-0.900000000000002</v>
      </c>
      <c r="N111" s="18">
        <f t="shared" si="42"/>
        <v>-150.59</v>
      </c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ht="15.75" customHeight="true" spans="1:26">
      <c r="A112" s="19">
        <v>68</v>
      </c>
      <c r="B112" s="6">
        <v>68</v>
      </c>
      <c r="C112" s="37" t="s">
        <v>124</v>
      </c>
      <c r="D112" s="22">
        <v>152</v>
      </c>
      <c r="E112" s="22">
        <v>1943.67</v>
      </c>
      <c r="F112" s="22">
        <v>8933.75</v>
      </c>
      <c r="G112" s="22">
        <v>6990.08</v>
      </c>
      <c r="H112" s="22">
        <v>41.94</v>
      </c>
      <c r="I112" s="22">
        <v>1943.67</v>
      </c>
      <c r="J112" s="22">
        <v>8933.75</v>
      </c>
      <c r="K112" s="22">
        <v>6990.08</v>
      </c>
      <c r="L112" s="22">
        <v>41.94</v>
      </c>
      <c r="M112" s="22">
        <f>L112-H112</f>
        <v>0</v>
      </c>
      <c r="N112" s="22">
        <f>J112-F112</f>
        <v>0</v>
      </c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5.75" customHeight="true" spans="1:26">
      <c r="A113" s="19">
        <v>69</v>
      </c>
      <c r="B113" s="38">
        <v>69</v>
      </c>
      <c r="C113" s="35" t="s">
        <v>125</v>
      </c>
      <c r="D113" s="22">
        <v>265</v>
      </c>
      <c r="E113" s="22">
        <v>8067.01</v>
      </c>
      <c r="F113" s="22">
        <v>9777.35</v>
      </c>
      <c r="G113" s="22">
        <v>1710.34</v>
      </c>
      <c r="H113" s="22">
        <v>10.26</v>
      </c>
      <c r="I113" s="22">
        <v>8067.01</v>
      </c>
      <c r="J113" s="22">
        <v>9679.43</v>
      </c>
      <c r="K113" s="22">
        <v>1612.42</v>
      </c>
      <c r="L113" s="22">
        <v>9.67</v>
      </c>
      <c r="M113" s="22">
        <f>L113-H113</f>
        <v>-0.59</v>
      </c>
      <c r="N113" s="22">
        <f>J113-F113</f>
        <v>-97.9200000000001</v>
      </c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5.75" customHeight="true" spans="1:26">
      <c r="A114" s="19">
        <v>70</v>
      </c>
      <c r="B114" s="38">
        <v>70</v>
      </c>
      <c r="C114" s="35" t="s">
        <v>126</v>
      </c>
      <c r="D114" s="22">
        <v>223</v>
      </c>
      <c r="E114" s="22">
        <v>2539.44</v>
      </c>
      <c r="F114" s="22">
        <v>8557.27</v>
      </c>
      <c r="G114" s="22">
        <v>6017.83</v>
      </c>
      <c r="H114" s="22">
        <v>36.1</v>
      </c>
      <c r="I114" s="22">
        <v>2539.44</v>
      </c>
      <c r="J114" s="22">
        <v>8504.6</v>
      </c>
      <c r="K114" s="22">
        <v>5965.16</v>
      </c>
      <c r="L114" s="22">
        <v>35.79</v>
      </c>
      <c r="M114" s="22">
        <f>L114-H114</f>
        <v>-0.310000000000002</v>
      </c>
      <c r="N114" s="22">
        <f>J114-F114</f>
        <v>-52.6700000000001</v>
      </c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5.75" customHeight="true" spans="1:26">
      <c r="A115" s="19">
        <v>71</v>
      </c>
      <c r="B115" s="38">
        <v>71</v>
      </c>
      <c r="C115" s="35" t="s">
        <v>127</v>
      </c>
      <c r="D115" s="22">
        <v>23</v>
      </c>
      <c r="E115" s="22">
        <v>192.29</v>
      </c>
      <c r="F115" s="22">
        <v>668.02</v>
      </c>
      <c r="G115" s="22">
        <v>475.73</v>
      </c>
      <c r="H115" s="22">
        <v>2.85</v>
      </c>
      <c r="I115" s="22">
        <v>192.29</v>
      </c>
      <c r="J115" s="22">
        <v>668.02</v>
      </c>
      <c r="K115" s="22">
        <v>475.73</v>
      </c>
      <c r="L115" s="22">
        <v>2.85</v>
      </c>
      <c r="M115" s="22">
        <f>L115-H115</f>
        <v>0</v>
      </c>
      <c r="N115" s="22">
        <f>J115-F115</f>
        <v>0</v>
      </c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5.75" customHeight="true" spans="1:26">
      <c r="A116" s="14"/>
      <c r="B116" s="36"/>
      <c r="C116" s="25" t="s">
        <v>128</v>
      </c>
      <c r="D116" s="18">
        <f>D117</f>
        <v>4345</v>
      </c>
      <c r="E116" s="18">
        <f t="shared" ref="E116:M116" si="43">E117</f>
        <v>88228.17</v>
      </c>
      <c r="F116" s="18">
        <f t="shared" si="43"/>
        <v>104410.84</v>
      </c>
      <c r="G116" s="18">
        <f t="shared" si="43"/>
        <v>16182.67</v>
      </c>
      <c r="H116" s="18">
        <f t="shared" si="43"/>
        <v>97.1</v>
      </c>
      <c r="I116" s="18">
        <f t="shared" si="43"/>
        <v>88568.16</v>
      </c>
      <c r="J116" s="18">
        <f t="shared" si="43"/>
        <v>102954.46</v>
      </c>
      <c r="K116" s="18">
        <f t="shared" si="43"/>
        <v>14386.3</v>
      </c>
      <c r="L116" s="18">
        <f t="shared" si="43"/>
        <v>86.32</v>
      </c>
      <c r="M116" s="18">
        <f t="shared" si="43"/>
        <v>-10.78</v>
      </c>
      <c r="N116" s="18">
        <f t="shared" ref="N116" si="44">N117</f>
        <v>-1456.37999999999</v>
      </c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ht="15.75" customHeight="true" spans="1:26">
      <c r="A117" s="19">
        <v>72</v>
      </c>
      <c r="B117" s="6">
        <v>72</v>
      </c>
      <c r="C117" s="37" t="s">
        <v>129</v>
      </c>
      <c r="D117" s="22">
        <v>4345</v>
      </c>
      <c r="E117" s="22">
        <v>88228.17</v>
      </c>
      <c r="F117" s="22">
        <v>104410.84</v>
      </c>
      <c r="G117" s="22">
        <v>16182.67</v>
      </c>
      <c r="H117" s="22">
        <v>97.1</v>
      </c>
      <c r="I117" s="22">
        <v>88568.16</v>
      </c>
      <c r="J117" s="22">
        <v>102954.46</v>
      </c>
      <c r="K117" s="22">
        <v>14386.3</v>
      </c>
      <c r="L117" s="22">
        <v>86.32</v>
      </c>
      <c r="M117" s="22">
        <f>L117-H117</f>
        <v>-10.78</v>
      </c>
      <c r="N117" s="22">
        <f>J117-F117</f>
        <v>-1456.37999999999</v>
      </c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5.75" customHeight="true" spans="1:26">
      <c r="A118" s="14"/>
      <c r="B118" s="36"/>
      <c r="C118" s="25" t="s">
        <v>130</v>
      </c>
      <c r="D118" s="18">
        <f t="shared" ref="D118:N118" si="45">D119+D123+D127</f>
        <v>21428</v>
      </c>
      <c r="E118" s="18">
        <f t="shared" si="45"/>
        <v>540959.6</v>
      </c>
      <c r="F118" s="18">
        <f t="shared" si="45"/>
        <v>672249.29</v>
      </c>
      <c r="G118" s="18">
        <f t="shared" si="45"/>
        <v>131289.69</v>
      </c>
      <c r="H118" s="18">
        <f t="shared" si="45"/>
        <v>787.75</v>
      </c>
      <c r="I118" s="18">
        <f t="shared" si="45"/>
        <v>540959.6</v>
      </c>
      <c r="J118" s="18">
        <f t="shared" si="45"/>
        <v>656969.5</v>
      </c>
      <c r="K118" s="18">
        <f t="shared" si="45"/>
        <v>116009.9</v>
      </c>
      <c r="L118" s="18">
        <f t="shared" si="45"/>
        <v>696.05</v>
      </c>
      <c r="M118" s="18">
        <f t="shared" si="45"/>
        <v>-91.7</v>
      </c>
      <c r="N118" s="18">
        <f t="shared" si="45"/>
        <v>-15279.79</v>
      </c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ht="15.75" customHeight="true" spans="1:26">
      <c r="A119" s="14"/>
      <c r="B119" s="40"/>
      <c r="C119" s="25" t="s">
        <v>131</v>
      </c>
      <c r="D119" s="18">
        <f t="shared" ref="D119:N119" si="46">SUM(D120:D122)</f>
        <v>8310</v>
      </c>
      <c r="E119" s="18">
        <f t="shared" si="46"/>
        <v>279731.15</v>
      </c>
      <c r="F119" s="18">
        <f t="shared" si="46"/>
        <v>308809.72</v>
      </c>
      <c r="G119" s="18">
        <f t="shared" si="46"/>
        <v>29078.57</v>
      </c>
      <c r="H119" s="18">
        <f t="shared" si="46"/>
        <v>174.48</v>
      </c>
      <c r="I119" s="18">
        <f t="shared" si="46"/>
        <v>279731.15</v>
      </c>
      <c r="J119" s="18">
        <f t="shared" si="46"/>
        <v>301002.75</v>
      </c>
      <c r="K119" s="18">
        <f t="shared" si="46"/>
        <v>21271.6</v>
      </c>
      <c r="L119" s="18">
        <f t="shared" si="46"/>
        <v>127.62</v>
      </c>
      <c r="M119" s="18">
        <f t="shared" si="46"/>
        <v>-46.86</v>
      </c>
      <c r="N119" s="18">
        <f t="shared" si="46"/>
        <v>-7806.97</v>
      </c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ht="15.75" customHeight="true" spans="1:26">
      <c r="A120" s="19">
        <v>73</v>
      </c>
      <c r="B120" s="38">
        <v>73</v>
      </c>
      <c r="C120" s="35" t="s">
        <v>132</v>
      </c>
      <c r="D120" s="22">
        <v>6201</v>
      </c>
      <c r="E120" s="22">
        <v>225666.41</v>
      </c>
      <c r="F120" s="22">
        <v>250237.46</v>
      </c>
      <c r="G120" s="22">
        <v>24571.05</v>
      </c>
      <c r="H120" s="22">
        <v>147.43</v>
      </c>
      <c r="I120" s="22">
        <v>225666.41</v>
      </c>
      <c r="J120" s="22">
        <v>243750.53</v>
      </c>
      <c r="K120" s="22">
        <v>18084.12</v>
      </c>
      <c r="L120" s="22">
        <v>108.5</v>
      </c>
      <c r="M120" s="22">
        <f>L120-H120</f>
        <v>-38.93</v>
      </c>
      <c r="N120" s="22">
        <f>J120-F120</f>
        <v>-6486.92999999999</v>
      </c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5.75" customHeight="true" spans="1:26">
      <c r="A121" s="19">
        <v>74</v>
      </c>
      <c r="B121" s="38">
        <v>74</v>
      </c>
      <c r="C121" s="35" t="s">
        <v>133</v>
      </c>
      <c r="D121" s="22">
        <v>2033</v>
      </c>
      <c r="E121" s="22">
        <v>51927.1</v>
      </c>
      <c r="F121" s="22">
        <v>56075.4</v>
      </c>
      <c r="G121" s="22">
        <v>4148.3</v>
      </c>
      <c r="H121" s="22">
        <v>24.89</v>
      </c>
      <c r="I121" s="22">
        <v>51927.1</v>
      </c>
      <c r="J121" s="22">
        <v>54890.7</v>
      </c>
      <c r="K121" s="22">
        <v>2963.6</v>
      </c>
      <c r="L121" s="22">
        <v>17.78</v>
      </c>
      <c r="M121" s="22">
        <f>L121-H121</f>
        <v>-7.11</v>
      </c>
      <c r="N121" s="22">
        <f>J121-F121</f>
        <v>-1184.7</v>
      </c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5.75" customHeight="true" spans="1:26">
      <c r="A122" s="19">
        <v>75</v>
      </c>
      <c r="B122" s="38">
        <v>75</v>
      </c>
      <c r="C122" s="35" t="s">
        <v>134</v>
      </c>
      <c r="D122" s="22">
        <v>76</v>
      </c>
      <c r="E122" s="22">
        <v>2137.64</v>
      </c>
      <c r="F122" s="22">
        <v>2496.86</v>
      </c>
      <c r="G122" s="22">
        <v>359.22</v>
      </c>
      <c r="H122" s="22">
        <v>2.16</v>
      </c>
      <c r="I122" s="22">
        <v>2137.64</v>
      </c>
      <c r="J122" s="22">
        <v>2361.52</v>
      </c>
      <c r="K122" s="22">
        <v>223.88</v>
      </c>
      <c r="L122" s="22">
        <v>1.34</v>
      </c>
      <c r="M122" s="22">
        <f>L122-H122</f>
        <v>-0.82</v>
      </c>
      <c r="N122" s="22">
        <f>J122-F122</f>
        <v>-135.34</v>
      </c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5.75" customHeight="true" spans="1:26">
      <c r="A123" s="14"/>
      <c r="B123" s="36"/>
      <c r="C123" s="25" t="s">
        <v>135</v>
      </c>
      <c r="D123" s="18">
        <f t="shared" ref="D123:N123" si="47">SUM(D124:D126)</f>
        <v>4449</v>
      </c>
      <c r="E123" s="18">
        <f t="shared" si="47"/>
        <v>121981.4</v>
      </c>
      <c r="F123" s="18">
        <f t="shared" si="47"/>
        <v>158849.63</v>
      </c>
      <c r="G123" s="18">
        <f t="shared" si="47"/>
        <v>36868.23</v>
      </c>
      <c r="H123" s="18">
        <f t="shared" si="47"/>
        <v>221.21</v>
      </c>
      <c r="I123" s="18">
        <f t="shared" si="47"/>
        <v>121981.4</v>
      </c>
      <c r="J123" s="18">
        <f t="shared" si="47"/>
        <v>153045.27</v>
      </c>
      <c r="K123" s="18">
        <f t="shared" si="47"/>
        <v>31063.87</v>
      </c>
      <c r="L123" s="18">
        <f t="shared" si="47"/>
        <v>186.38</v>
      </c>
      <c r="M123" s="18">
        <f t="shared" si="47"/>
        <v>-34.83</v>
      </c>
      <c r="N123" s="18">
        <f t="shared" si="47"/>
        <v>-5804.36000000001</v>
      </c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ht="15.75" customHeight="true" spans="1:26">
      <c r="A124" s="41">
        <v>76</v>
      </c>
      <c r="B124" s="6">
        <v>76</v>
      </c>
      <c r="C124" s="37" t="s">
        <v>136</v>
      </c>
      <c r="D124" s="22">
        <v>957</v>
      </c>
      <c r="E124" s="22">
        <v>23299</v>
      </c>
      <c r="F124" s="22">
        <v>36647</v>
      </c>
      <c r="G124" s="22">
        <v>13348</v>
      </c>
      <c r="H124" s="22">
        <v>80.09</v>
      </c>
      <c r="I124" s="22">
        <v>23299</v>
      </c>
      <c r="J124" s="22">
        <v>34865</v>
      </c>
      <c r="K124" s="22">
        <v>11566</v>
      </c>
      <c r="L124" s="22">
        <v>69.4</v>
      </c>
      <c r="M124" s="22">
        <v>-10.69</v>
      </c>
      <c r="N124" s="22">
        <v>-1782</v>
      </c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5.75" customHeight="true" spans="1:26">
      <c r="A125" s="19">
        <v>77</v>
      </c>
      <c r="B125" s="38">
        <v>77</v>
      </c>
      <c r="C125" s="35" t="s">
        <v>137</v>
      </c>
      <c r="D125" s="22">
        <v>2613</v>
      </c>
      <c r="E125" s="22">
        <v>70664.91</v>
      </c>
      <c r="F125" s="22">
        <v>91891.91</v>
      </c>
      <c r="G125" s="22">
        <v>21227</v>
      </c>
      <c r="H125" s="22">
        <v>127.36</v>
      </c>
      <c r="I125" s="22">
        <v>70664.91</v>
      </c>
      <c r="J125" s="22">
        <v>88985.4</v>
      </c>
      <c r="K125" s="22">
        <v>18320.49</v>
      </c>
      <c r="L125" s="22">
        <v>109.92</v>
      </c>
      <c r="M125" s="22">
        <f>L125-H125</f>
        <v>-17.44</v>
      </c>
      <c r="N125" s="22">
        <f>J125-F125</f>
        <v>-2906.51000000001</v>
      </c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5.75" customHeight="true" spans="1:26">
      <c r="A126" s="19">
        <v>78</v>
      </c>
      <c r="B126" s="38">
        <v>78</v>
      </c>
      <c r="C126" s="35" t="s">
        <v>138</v>
      </c>
      <c r="D126" s="22">
        <v>879</v>
      </c>
      <c r="E126" s="22">
        <v>28017.49</v>
      </c>
      <c r="F126" s="22">
        <v>30310.72</v>
      </c>
      <c r="G126" s="22">
        <v>2293.23</v>
      </c>
      <c r="H126" s="22">
        <v>13.76</v>
      </c>
      <c r="I126" s="22">
        <v>28017.49</v>
      </c>
      <c r="J126" s="22">
        <v>29194.87</v>
      </c>
      <c r="K126" s="22">
        <v>1177.38</v>
      </c>
      <c r="L126" s="22">
        <v>7.06</v>
      </c>
      <c r="M126" s="22">
        <f>L126-H126</f>
        <v>-6.7</v>
      </c>
      <c r="N126" s="22">
        <f>J126-F126</f>
        <v>-1115.85</v>
      </c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5.75" customHeight="true" spans="1:26">
      <c r="A127" s="14"/>
      <c r="B127" s="36"/>
      <c r="C127" s="24" t="s">
        <v>139</v>
      </c>
      <c r="D127" s="18">
        <f t="shared" ref="D127:N127" si="48">SUM(D128:D130)</f>
        <v>8669</v>
      </c>
      <c r="E127" s="18">
        <f t="shared" si="48"/>
        <v>139247.05</v>
      </c>
      <c r="F127" s="18">
        <f t="shared" si="48"/>
        <v>204589.94</v>
      </c>
      <c r="G127" s="18">
        <f t="shared" si="48"/>
        <v>65342.89</v>
      </c>
      <c r="H127" s="18">
        <f t="shared" si="48"/>
        <v>392.06</v>
      </c>
      <c r="I127" s="18">
        <f t="shared" si="48"/>
        <v>139247.05</v>
      </c>
      <c r="J127" s="18">
        <f t="shared" si="48"/>
        <v>202921.48</v>
      </c>
      <c r="K127" s="18">
        <f t="shared" si="48"/>
        <v>63674.43</v>
      </c>
      <c r="L127" s="18">
        <f t="shared" si="48"/>
        <v>382.05</v>
      </c>
      <c r="M127" s="18">
        <f t="shared" si="48"/>
        <v>-10.01</v>
      </c>
      <c r="N127" s="18">
        <f t="shared" si="48"/>
        <v>-1668.46000000001</v>
      </c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ht="15.75" customHeight="true" spans="1:26">
      <c r="A128" s="19">
        <v>79</v>
      </c>
      <c r="B128" s="6">
        <v>79</v>
      </c>
      <c r="C128" s="37" t="s">
        <v>140</v>
      </c>
      <c r="D128" s="22">
        <v>126</v>
      </c>
      <c r="E128" s="22">
        <v>2229.41</v>
      </c>
      <c r="F128" s="22">
        <v>3078.75</v>
      </c>
      <c r="G128" s="22">
        <v>849.34</v>
      </c>
      <c r="H128" s="22">
        <v>5.1</v>
      </c>
      <c r="I128" s="22">
        <v>2229.41</v>
      </c>
      <c r="J128" s="22">
        <v>3028.75</v>
      </c>
      <c r="K128" s="22">
        <v>799.34</v>
      </c>
      <c r="L128" s="22">
        <v>4.8</v>
      </c>
      <c r="M128" s="22">
        <f>L128-H128</f>
        <v>-0.3</v>
      </c>
      <c r="N128" s="22">
        <f>J128-F128</f>
        <v>-50</v>
      </c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5.75" customHeight="true" spans="1:26">
      <c r="A129" s="19">
        <v>80</v>
      </c>
      <c r="B129" s="38">
        <v>80</v>
      </c>
      <c r="C129" s="35" t="s">
        <v>141</v>
      </c>
      <c r="D129" s="22">
        <v>2425</v>
      </c>
      <c r="E129" s="22">
        <v>80566.07</v>
      </c>
      <c r="F129" s="22">
        <v>97451.78</v>
      </c>
      <c r="G129" s="22">
        <v>16885.71</v>
      </c>
      <c r="H129" s="22">
        <v>101.31</v>
      </c>
      <c r="I129" s="22">
        <v>80566.07</v>
      </c>
      <c r="J129" s="22">
        <v>97157.23</v>
      </c>
      <c r="K129" s="22">
        <v>16591.16</v>
      </c>
      <c r="L129" s="22">
        <v>99.55</v>
      </c>
      <c r="M129" s="22">
        <f>L129-H129</f>
        <v>-1.76000000000001</v>
      </c>
      <c r="N129" s="22">
        <f>J129-F129</f>
        <v>-294.550000000003</v>
      </c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5.75" customHeight="true" spans="1:26">
      <c r="A130" s="19">
        <v>81</v>
      </c>
      <c r="B130" s="38">
        <v>81</v>
      </c>
      <c r="C130" s="35" t="s">
        <v>142</v>
      </c>
      <c r="D130" s="22">
        <v>6118</v>
      </c>
      <c r="E130" s="22">
        <v>56451.57</v>
      </c>
      <c r="F130" s="22">
        <v>104059.41</v>
      </c>
      <c r="G130" s="22">
        <v>47607.84</v>
      </c>
      <c r="H130" s="22">
        <v>285.65</v>
      </c>
      <c r="I130" s="22">
        <v>56451.57</v>
      </c>
      <c r="J130" s="22">
        <v>102735.5</v>
      </c>
      <c r="K130" s="22">
        <v>46283.93</v>
      </c>
      <c r="L130" s="22">
        <v>277.7</v>
      </c>
      <c r="M130" s="22">
        <f>L130-H130</f>
        <v>-7.94999999999999</v>
      </c>
      <c r="N130" s="22">
        <f>J130-F130</f>
        <v>-1323.91</v>
      </c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5.75" customHeight="true" spans="1:26">
      <c r="A131" s="14"/>
      <c r="B131" s="36"/>
      <c r="C131" s="24" t="s">
        <v>143</v>
      </c>
      <c r="D131" s="18">
        <f>D132+D135+D138+D141+D144+D147</f>
        <v>12139</v>
      </c>
      <c r="E131" s="18">
        <f t="shared" ref="E131:N131" si="49">E132+E135+E138+E141+E144+E147</f>
        <v>270866.09</v>
      </c>
      <c r="F131" s="18">
        <f t="shared" si="49"/>
        <v>336915.8</v>
      </c>
      <c r="G131" s="18">
        <f t="shared" si="49"/>
        <v>66049.71</v>
      </c>
      <c r="H131" s="18">
        <f t="shared" si="49"/>
        <v>396.27</v>
      </c>
      <c r="I131" s="18">
        <f t="shared" si="49"/>
        <v>250580.65</v>
      </c>
      <c r="J131" s="18">
        <f t="shared" si="49"/>
        <v>294587.24</v>
      </c>
      <c r="K131" s="18">
        <f t="shared" si="49"/>
        <v>44006.59</v>
      </c>
      <c r="L131" s="18">
        <f t="shared" si="49"/>
        <v>277.3</v>
      </c>
      <c r="M131" s="18">
        <f t="shared" si="49"/>
        <v>-118.97</v>
      </c>
      <c r="N131" s="18">
        <f t="shared" si="49"/>
        <v>-42328.56</v>
      </c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ht="15.75" customHeight="true" spans="1:26">
      <c r="A132" s="14"/>
      <c r="B132" s="15"/>
      <c r="C132" s="26" t="s">
        <v>144</v>
      </c>
      <c r="D132" s="18">
        <f t="shared" ref="D132:N132" si="50">SUM(D133:D134)</f>
        <v>295</v>
      </c>
      <c r="E132" s="18">
        <f t="shared" si="50"/>
        <v>5641.89</v>
      </c>
      <c r="F132" s="18">
        <f t="shared" si="50"/>
        <v>10314.38</v>
      </c>
      <c r="G132" s="18">
        <f t="shared" si="50"/>
        <v>4672.49</v>
      </c>
      <c r="H132" s="18">
        <f t="shared" si="50"/>
        <v>28.03</v>
      </c>
      <c r="I132" s="18">
        <f t="shared" si="50"/>
        <v>5641.89</v>
      </c>
      <c r="J132" s="18">
        <f t="shared" si="50"/>
        <v>9394.2</v>
      </c>
      <c r="K132" s="18">
        <f t="shared" si="50"/>
        <v>3752.31</v>
      </c>
      <c r="L132" s="18">
        <f t="shared" si="50"/>
        <v>22.51</v>
      </c>
      <c r="M132" s="18">
        <f t="shared" si="50"/>
        <v>-5.52</v>
      </c>
      <c r="N132" s="18">
        <f t="shared" si="50"/>
        <v>-920.180000000001</v>
      </c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ht="15.75" customHeight="true" spans="1:26">
      <c r="A133" s="19">
        <v>82</v>
      </c>
      <c r="B133" s="6">
        <v>82</v>
      </c>
      <c r="C133" s="37" t="s">
        <v>145</v>
      </c>
      <c r="D133" s="22">
        <v>249</v>
      </c>
      <c r="E133" s="22">
        <v>4961.23</v>
      </c>
      <c r="F133" s="22">
        <v>8803.37</v>
      </c>
      <c r="G133" s="22">
        <v>3842.14</v>
      </c>
      <c r="H133" s="22">
        <v>23.05</v>
      </c>
      <c r="I133" s="22">
        <v>4961.23</v>
      </c>
      <c r="J133" s="22">
        <v>8026.5</v>
      </c>
      <c r="K133" s="22">
        <v>3065.27</v>
      </c>
      <c r="L133" s="22">
        <v>18.39</v>
      </c>
      <c r="M133" s="22">
        <f>L133-H133</f>
        <v>-4.66</v>
      </c>
      <c r="N133" s="22">
        <f>J133-F133</f>
        <v>-776.870000000001</v>
      </c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5.75" customHeight="true" spans="1:26">
      <c r="A134" s="19">
        <v>83</v>
      </c>
      <c r="B134" s="38">
        <v>83</v>
      </c>
      <c r="C134" s="35" t="s">
        <v>146</v>
      </c>
      <c r="D134" s="22">
        <v>46</v>
      </c>
      <c r="E134" s="22">
        <v>680.66</v>
      </c>
      <c r="F134" s="22">
        <v>1511.01</v>
      </c>
      <c r="G134" s="22">
        <v>830.35</v>
      </c>
      <c r="H134" s="22">
        <v>4.98</v>
      </c>
      <c r="I134" s="22">
        <v>680.66</v>
      </c>
      <c r="J134" s="22">
        <v>1367.7</v>
      </c>
      <c r="K134" s="22">
        <v>687.04</v>
      </c>
      <c r="L134" s="22">
        <v>4.12</v>
      </c>
      <c r="M134" s="22">
        <f>L134-H134</f>
        <v>-0.86</v>
      </c>
      <c r="N134" s="22">
        <f>J134-F134</f>
        <v>-143.31</v>
      </c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5.75" customHeight="true" spans="1:26">
      <c r="A135" s="14"/>
      <c r="B135" s="36"/>
      <c r="C135" s="25" t="s">
        <v>147</v>
      </c>
      <c r="D135" s="18">
        <f t="shared" ref="D135:N135" si="51">SUM(D136:D137)</f>
        <v>1188</v>
      </c>
      <c r="E135" s="18">
        <f t="shared" si="51"/>
        <v>32117.91</v>
      </c>
      <c r="F135" s="18">
        <f t="shared" si="51"/>
        <v>35718.57</v>
      </c>
      <c r="G135" s="18">
        <f t="shared" si="51"/>
        <v>3600.66</v>
      </c>
      <c r="H135" s="18">
        <f t="shared" si="51"/>
        <v>21.6</v>
      </c>
      <c r="I135" s="18">
        <f t="shared" si="51"/>
        <v>32117.91</v>
      </c>
      <c r="J135" s="18">
        <f t="shared" si="51"/>
        <v>33809.54</v>
      </c>
      <c r="K135" s="18">
        <f t="shared" si="51"/>
        <v>1691.63</v>
      </c>
      <c r="L135" s="18">
        <f t="shared" si="51"/>
        <v>10.15</v>
      </c>
      <c r="M135" s="18">
        <f t="shared" si="51"/>
        <v>-11.45</v>
      </c>
      <c r="N135" s="18">
        <f t="shared" si="51"/>
        <v>-1909.03</v>
      </c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ht="15.75" customHeight="true" spans="1:26">
      <c r="A136" s="19">
        <v>84</v>
      </c>
      <c r="B136" s="6">
        <v>84</v>
      </c>
      <c r="C136" s="37" t="s">
        <v>148</v>
      </c>
      <c r="D136" s="22">
        <v>371</v>
      </c>
      <c r="E136" s="22">
        <v>7097.11</v>
      </c>
      <c r="F136" s="22">
        <v>8887.1</v>
      </c>
      <c r="G136" s="22">
        <v>1789.99</v>
      </c>
      <c r="H136" s="22">
        <v>10.74</v>
      </c>
      <c r="I136" s="22">
        <v>7097.11</v>
      </c>
      <c r="J136" s="22">
        <v>7994.24</v>
      </c>
      <c r="K136" s="22">
        <v>897.13</v>
      </c>
      <c r="L136" s="22">
        <v>5.38</v>
      </c>
      <c r="M136" s="22">
        <f>L136-H136</f>
        <v>-5.36</v>
      </c>
      <c r="N136" s="22">
        <f>J136-F136</f>
        <v>-892.860000000001</v>
      </c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5.75" customHeight="true" spans="1:26">
      <c r="A137" s="19">
        <v>85</v>
      </c>
      <c r="B137" s="38">
        <v>85</v>
      </c>
      <c r="C137" s="35" t="s">
        <v>149</v>
      </c>
      <c r="D137" s="22">
        <v>817</v>
      </c>
      <c r="E137" s="22">
        <v>25020.8</v>
      </c>
      <c r="F137" s="22">
        <v>26831.47</v>
      </c>
      <c r="G137" s="22">
        <v>1810.67</v>
      </c>
      <c r="H137" s="22">
        <v>10.86</v>
      </c>
      <c r="I137" s="22">
        <v>25020.8</v>
      </c>
      <c r="J137" s="22">
        <v>25815.3</v>
      </c>
      <c r="K137" s="22">
        <v>794.5</v>
      </c>
      <c r="L137" s="22">
        <v>4.77</v>
      </c>
      <c r="M137" s="22">
        <f>L137-H137</f>
        <v>-6.09</v>
      </c>
      <c r="N137" s="22">
        <f>J137-F137</f>
        <v>-1016.17</v>
      </c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5.75" customHeight="true" spans="1:26">
      <c r="A138" s="14"/>
      <c r="B138" s="36"/>
      <c r="C138" s="25" t="s">
        <v>150</v>
      </c>
      <c r="D138" s="18">
        <f t="shared" ref="D138:N138" si="52">SUM(D139:D140)</f>
        <v>2843</v>
      </c>
      <c r="E138" s="18">
        <f t="shared" si="52"/>
        <v>56507.8</v>
      </c>
      <c r="F138" s="18">
        <f t="shared" si="52"/>
        <v>64364.37</v>
      </c>
      <c r="G138" s="18">
        <f t="shared" si="52"/>
        <v>7856.57</v>
      </c>
      <c r="H138" s="18">
        <f t="shared" si="52"/>
        <v>47.13</v>
      </c>
      <c r="I138" s="18">
        <f t="shared" si="52"/>
        <v>56507.8</v>
      </c>
      <c r="J138" s="18">
        <f t="shared" si="52"/>
        <v>63291.73</v>
      </c>
      <c r="K138" s="18">
        <f t="shared" si="52"/>
        <v>6783.93</v>
      </c>
      <c r="L138" s="18">
        <f t="shared" si="52"/>
        <v>40.7</v>
      </c>
      <c r="M138" s="18">
        <f t="shared" si="52"/>
        <v>-6.43</v>
      </c>
      <c r="N138" s="18">
        <f t="shared" si="52"/>
        <v>-1072.64</v>
      </c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ht="15.75" customHeight="true" spans="1:26">
      <c r="A139" s="19">
        <v>86</v>
      </c>
      <c r="B139" s="6">
        <v>86</v>
      </c>
      <c r="C139" s="37" t="s">
        <v>151</v>
      </c>
      <c r="D139" s="22">
        <v>2649</v>
      </c>
      <c r="E139" s="22">
        <v>55031.51</v>
      </c>
      <c r="F139" s="22">
        <v>62195</v>
      </c>
      <c r="G139" s="22">
        <v>7163.49</v>
      </c>
      <c r="H139" s="22">
        <v>42.98</v>
      </c>
      <c r="I139" s="22">
        <v>55031.51</v>
      </c>
      <c r="J139" s="22">
        <v>61191.94</v>
      </c>
      <c r="K139" s="22">
        <v>6160.43</v>
      </c>
      <c r="L139" s="22">
        <v>36.96</v>
      </c>
      <c r="M139" s="22">
        <f>L139-H139</f>
        <v>-6.02</v>
      </c>
      <c r="N139" s="22">
        <f>J139-F139</f>
        <v>-1003.06</v>
      </c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5.75" customHeight="true" spans="1:26">
      <c r="A140" s="19">
        <v>87</v>
      </c>
      <c r="B140" s="38">
        <v>87</v>
      </c>
      <c r="C140" s="35" t="s">
        <v>152</v>
      </c>
      <c r="D140" s="22">
        <v>194</v>
      </c>
      <c r="E140" s="22">
        <v>1476.29</v>
      </c>
      <c r="F140" s="22">
        <v>2169.37</v>
      </c>
      <c r="G140" s="22">
        <v>693.08</v>
      </c>
      <c r="H140" s="22">
        <v>4.15</v>
      </c>
      <c r="I140" s="22">
        <v>1476.29</v>
      </c>
      <c r="J140" s="22">
        <v>2099.79</v>
      </c>
      <c r="K140" s="22">
        <v>623.5</v>
      </c>
      <c r="L140" s="22">
        <v>3.74</v>
      </c>
      <c r="M140" s="22">
        <f>L140-H140</f>
        <v>-0.41</v>
      </c>
      <c r="N140" s="22">
        <f>J140-F140</f>
        <v>-69.5799999999999</v>
      </c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5.75" customHeight="true" spans="1:26">
      <c r="A141" s="14"/>
      <c r="B141" s="36"/>
      <c r="C141" s="25" t="s">
        <v>153</v>
      </c>
      <c r="D141" s="18">
        <f t="shared" ref="D141:N141" si="53">SUM(D142:D143)</f>
        <v>3775</v>
      </c>
      <c r="E141" s="18">
        <f t="shared" si="53"/>
        <v>84478.15</v>
      </c>
      <c r="F141" s="18">
        <f t="shared" si="53"/>
        <v>115440.66</v>
      </c>
      <c r="G141" s="18">
        <f t="shared" si="53"/>
        <v>30962.51</v>
      </c>
      <c r="H141" s="18">
        <f t="shared" si="53"/>
        <v>185.77</v>
      </c>
      <c r="I141" s="18">
        <f t="shared" si="53"/>
        <v>64248.89</v>
      </c>
      <c r="J141" s="18">
        <f t="shared" si="53"/>
        <v>91507.51</v>
      </c>
      <c r="K141" s="18">
        <f t="shared" si="53"/>
        <v>27258.62</v>
      </c>
      <c r="L141" s="18">
        <f t="shared" si="53"/>
        <v>163.55</v>
      </c>
      <c r="M141" s="18">
        <f t="shared" si="53"/>
        <v>-22.22</v>
      </c>
      <c r="N141" s="18">
        <f t="shared" si="53"/>
        <v>-23933.15</v>
      </c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ht="15.75" customHeight="true" spans="1:26">
      <c r="A142" s="19">
        <v>88</v>
      </c>
      <c r="B142" s="6">
        <v>88</v>
      </c>
      <c r="C142" s="37" t="s">
        <v>154</v>
      </c>
      <c r="D142" s="22">
        <v>112</v>
      </c>
      <c r="E142" s="22">
        <v>644.24</v>
      </c>
      <c r="F142" s="22">
        <v>2242.73</v>
      </c>
      <c r="G142" s="22">
        <v>1598.49</v>
      </c>
      <c r="H142" s="22">
        <v>9.59</v>
      </c>
      <c r="I142" s="22">
        <v>644.24</v>
      </c>
      <c r="J142" s="22">
        <v>2169.05</v>
      </c>
      <c r="K142" s="22">
        <v>1524.81</v>
      </c>
      <c r="L142" s="22">
        <v>9.15</v>
      </c>
      <c r="M142" s="22">
        <f>L142-H142</f>
        <v>-0.44</v>
      </c>
      <c r="N142" s="22">
        <f>J142-F142</f>
        <v>-73.6799999999998</v>
      </c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5.75" customHeight="true" spans="1:26">
      <c r="A143" s="19">
        <v>89</v>
      </c>
      <c r="B143" s="38">
        <v>89</v>
      </c>
      <c r="C143" s="35" t="s">
        <v>155</v>
      </c>
      <c r="D143" s="22">
        <v>3663</v>
      </c>
      <c r="E143" s="22">
        <v>83833.91</v>
      </c>
      <c r="F143" s="22">
        <v>113197.93</v>
      </c>
      <c r="G143" s="22">
        <v>29364.02</v>
      </c>
      <c r="H143" s="22">
        <v>176.18</v>
      </c>
      <c r="I143" s="22">
        <v>63604.65</v>
      </c>
      <c r="J143" s="22">
        <v>89338.46</v>
      </c>
      <c r="K143" s="22">
        <v>25733.81</v>
      </c>
      <c r="L143" s="22">
        <v>154.4</v>
      </c>
      <c r="M143" s="22">
        <f>L143-H143</f>
        <v>-21.78</v>
      </c>
      <c r="N143" s="22">
        <f>J143-F143</f>
        <v>-23859.47</v>
      </c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5.75" customHeight="true" spans="1:26">
      <c r="A144" s="14"/>
      <c r="B144" s="36"/>
      <c r="C144" s="25" t="s">
        <v>156</v>
      </c>
      <c r="D144" s="18">
        <f t="shared" ref="D144:N144" si="54">SUM(D145:D146)</f>
        <v>683</v>
      </c>
      <c r="E144" s="18">
        <f t="shared" si="54"/>
        <v>21237.16</v>
      </c>
      <c r="F144" s="18">
        <f t="shared" si="54"/>
        <v>24031.22</v>
      </c>
      <c r="G144" s="18">
        <f t="shared" si="54"/>
        <v>2794.06</v>
      </c>
      <c r="H144" s="18">
        <f t="shared" si="54"/>
        <v>16.76</v>
      </c>
      <c r="I144" s="18">
        <f t="shared" si="54"/>
        <v>21180.98</v>
      </c>
      <c r="J144" s="18">
        <f t="shared" si="54"/>
        <v>23234.22</v>
      </c>
      <c r="K144" s="18">
        <f t="shared" si="54"/>
        <v>2053.24</v>
      </c>
      <c r="L144" s="18">
        <f t="shared" si="54"/>
        <v>12.32</v>
      </c>
      <c r="M144" s="18">
        <f t="shared" si="54"/>
        <v>-4.44</v>
      </c>
      <c r="N144" s="18">
        <f t="shared" si="54"/>
        <v>-796.999999999998</v>
      </c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ht="15.75" customHeight="true" spans="1:26">
      <c r="A145" s="19">
        <v>90</v>
      </c>
      <c r="B145" s="6">
        <v>90</v>
      </c>
      <c r="C145" s="37" t="s">
        <v>157</v>
      </c>
      <c r="D145" s="22">
        <v>139</v>
      </c>
      <c r="E145" s="22">
        <v>1584.16</v>
      </c>
      <c r="F145" s="22">
        <v>2719.22</v>
      </c>
      <c r="G145" s="22">
        <v>1135.06</v>
      </c>
      <c r="H145" s="22">
        <v>6.81</v>
      </c>
      <c r="I145" s="22">
        <v>1527.98</v>
      </c>
      <c r="J145" s="22">
        <v>2569.82</v>
      </c>
      <c r="K145" s="22">
        <v>1041.84</v>
      </c>
      <c r="L145" s="22">
        <v>6.25</v>
      </c>
      <c r="M145" s="22">
        <f>L145-H145</f>
        <v>-0.56</v>
      </c>
      <c r="N145" s="22">
        <f>J145-F145</f>
        <v>-149.4</v>
      </c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5.75" customHeight="true" spans="1:26">
      <c r="A146" s="19">
        <v>91</v>
      </c>
      <c r="B146" s="38">
        <v>91</v>
      </c>
      <c r="C146" s="35" t="s">
        <v>158</v>
      </c>
      <c r="D146" s="22">
        <v>544</v>
      </c>
      <c r="E146" s="22">
        <v>19653</v>
      </c>
      <c r="F146" s="22">
        <v>21312</v>
      </c>
      <c r="G146" s="22">
        <v>1659</v>
      </c>
      <c r="H146" s="22">
        <v>9.95</v>
      </c>
      <c r="I146" s="22">
        <v>19653</v>
      </c>
      <c r="J146" s="22">
        <v>20664.4</v>
      </c>
      <c r="K146" s="22">
        <v>1011.4</v>
      </c>
      <c r="L146" s="22">
        <v>6.07</v>
      </c>
      <c r="M146" s="22">
        <f>L146-H146</f>
        <v>-3.88</v>
      </c>
      <c r="N146" s="22">
        <f>J146-F146</f>
        <v>-647.599999999999</v>
      </c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5.75" customHeight="true" spans="1:26">
      <c r="A147" s="14"/>
      <c r="B147" s="36"/>
      <c r="C147" s="24" t="s">
        <v>159</v>
      </c>
      <c r="D147" s="18">
        <f t="shared" ref="D147:N147" si="55">SUM(D148:D150)</f>
        <v>3355</v>
      </c>
      <c r="E147" s="18">
        <f t="shared" si="55"/>
        <v>70883.18</v>
      </c>
      <c r="F147" s="18">
        <f t="shared" si="55"/>
        <v>87046.6</v>
      </c>
      <c r="G147" s="18">
        <f t="shared" si="55"/>
        <v>16163.42</v>
      </c>
      <c r="H147" s="18">
        <f t="shared" si="55"/>
        <v>96.98</v>
      </c>
      <c r="I147" s="18">
        <f t="shared" si="55"/>
        <v>70883.18</v>
      </c>
      <c r="J147" s="18">
        <f t="shared" si="55"/>
        <v>73350.04</v>
      </c>
      <c r="K147" s="18">
        <f t="shared" si="55"/>
        <v>2466.86</v>
      </c>
      <c r="L147" s="18">
        <f t="shared" si="55"/>
        <v>28.07</v>
      </c>
      <c r="M147" s="18">
        <f t="shared" si="55"/>
        <v>-68.91</v>
      </c>
      <c r="N147" s="18">
        <f t="shared" si="55"/>
        <v>-13696.56</v>
      </c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ht="15.75" customHeight="true" spans="1:26">
      <c r="A148" s="19">
        <v>92</v>
      </c>
      <c r="B148" s="6">
        <v>92</v>
      </c>
      <c r="C148" s="37" t="s">
        <v>160</v>
      </c>
      <c r="D148" s="22">
        <v>1839</v>
      </c>
      <c r="E148" s="22">
        <v>39699.65</v>
      </c>
      <c r="F148" s="22">
        <v>44169.17</v>
      </c>
      <c r="G148" s="22">
        <v>4469.52</v>
      </c>
      <c r="H148" s="22">
        <v>26.81</v>
      </c>
      <c r="I148" s="22">
        <v>39699.65</v>
      </c>
      <c r="J148" s="22">
        <v>44119.26</v>
      </c>
      <c r="K148" s="22">
        <v>4419.61</v>
      </c>
      <c r="L148" s="22">
        <v>26.52</v>
      </c>
      <c r="M148" s="22">
        <f>L148-H148</f>
        <v>-0.289999999999999</v>
      </c>
      <c r="N148" s="22">
        <f>J148-F148</f>
        <v>-49.9099999999962</v>
      </c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5.75" customHeight="true" spans="1:26">
      <c r="A149" s="19">
        <v>93</v>
      </c>
      <c r="B149" s="38">
        <v>93</v>
      </c>
      <c r="C149" s="35" t="s">
        <v>161</v>
      </c>
      <c r="D149" s="22">
        <v>1368</v>
      </c>
      <c r="E149" s="22">
        <v>28352.55</v>
      </c>
      <c r="F149" s="22">
        <v>39573.43</v>
      </c>
      <c r="G149" s="22">
        <v>11220.88</v>
      </c>
      <c r="H149" s="22">
        <v>67.33</v>
      </c>
      <c r="I149" s="22">
        <v>28352.55</v>
      </c>
      <c r="J149" s="22">
        <v>26141.27</v>
      </c>
      <c r="K149" s="22">
        <v>-2211.28</v>
      </c>
      <c r="L149" s="22">
        <v>0</v>
      </c>
      <c r="M149" s="22">
        <f>L149-H149</f>
        <v>-67.33</v>
      </c>
      <c r="N149" s="22">
        <f>J149-F149</f>
        <v>-13432.16</v>
      </c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5.75" customHeight="true" spans="1:26">
      <c r="A150" s="19">
        <v>94</v>
      </c>
      <c r="B150" s="38">
        <v>94</v>
      </c>
      <c r="C150" s="35" t="s">
        <v>162</v>
      </c>
      <c r="D150" s="22">
        <v>148</v>
      </c>
      <c r="E150" s="22">
        <v>2830.98</v>
      </c>
      <c r="F150" s="22">
        <v>3304</v>
      </c>
      <c r="G150" s="22">
        <v>473.02</v>
      </c>
      <c r="H150" s="22">
        <v>2.84</v>
      </c>
      <c r="I150" s="22">
        <v>2830.98</v>
      </c>
      <c r="J150" s="22">
        <v>3089.51</v>
      </c>
      <c r="K150" s="22">
        <v>258.53</v>
      </c>
      <c r="L150" s="22">
        <v>1.55</v>
      </c>
      <c r="M150" s="22">
        <f>L150-H150</f>
        <v>-1.29</v>
      </c>
      <c r="N150" s="22">
        <f>J150-F150</f>
        <v>-214.49</v>
      </c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5.75" customHeight="true" spans="1:26">
      <c r="A151" s="14"/>
      <c r="B151" s="36"/>
      <c r="C151" s="25" t="s">
        <v>163</v>
      </c>
      <c r="D151" s="18">
        <f t="shared" ref="D151:N151" si="56">D152+D158+D160</f>
        <v>2905</v>
      </c>
      <c r="E151" s="18">
        <f t="shared" si="56"/>
        <v>59017.55</v>
      </c>
      <c r="F151" s="18">
        <f t="shared" si="56"/>
        <v>76123.31</v>
      </c>
      <c r="G151" s="18">
        <f t="shared" si="56"/>
        <v>13022.08</v>
      </c>
      <c r="H151" s="18">
        <f t="shared" si="56"/>
        <v>102.64</v>
      </c>
      <c r="I151" s="18">
        <f t="shared" si="56"/>
        <v>59017.55</v>
      </c>
      <c r="J151" s="18">
        <f t="shared" si="56"/>
        <v>68230.18</v>
      </c>
      <c r="K151" s="18">
        <f t="shared" si="56"/>
        <v>9212.64</v>
      </c>
      <c r="L151" s="18">
        <f t="shared" si="56"/>
        <v>62</v>
      </c>
      <c r="M151" s="18">
        <f t="shared" si="56"/>
        <v>-40.64</v>
      </c>
      <c r="N151" s="18">
        <f t="shared" si="56"/>
        <v>-7893.13</v>
      </c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ht="15.75" customHeight="true" spans="1:26">
      <c r="A152" s="14"/>
      <c r="B152" s="15"/>
      <c r="C152" s="26" t="s">
        <v>164</v>
      </c>
      <c r="D152" s="18">
        <f t="shared" ref="D152:N152" si="57">SUM(D153:D157)</f>
        <v>2132</v>
      </c>
      <c r="E152" s="18">
        <f t="shared" si="57"/>
        <v>44774.91</v>
      </c>
      <c r="F152" s="18">
        <f t="shared" si="57"/>
        <v>59874.15</v>
      </c>
      <c r="G152" s="18">
        <f t="shared" si="57"/>
        <v>11015.56</v>
      </c>
      <c r="H152" s="18">
        <f t="shared" si="57"/>
        <v>90.6</v>
      </c>
      <c r="I152" s="18">
        <f t="shared" si="57"/>
        <v>44774.91</v>
      </c>
      <c r="J152" s="18">
        <f t="shared" si="57"/>
        <v>53901.03</v>
      </c>
      <c r="K152" s="18">
        <f t="shared" si="57"/>
        <v>9126.12</v>
      </c>
      <c r="L152" s="18">
        <f t="shared" si="57"/>
        <v>54.75</v>
      </c>
      <c r="M152" s="18">
        <f t="shared" si="57"/>
        <v>-35.85</v>
      </c>
      <c r="N152" s="18">
        <f t="shared" si="57"/>
        <v>-5973.12</v>
      </c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ht="15.75" customHeight="true" spans="1:26">
      <c r="A153" s="19">
        <v>95</v>
      </c>
      <c r="B153" s="6">
        <v>95</v>
      </c>
      <c r="C153" s="37" t="s">
        <v>165</v>
      </c>
      <c r="D153" s="22">
        <v>1600</v>
      </c>
      <c r="E153" s="22">
        <v>31672.4</v>
      </c>
      <c r="F153" s="22">
        <v>34705.62</v>
      </c>
      <c r="G153" s="22">
        <v>3033.22</v>
      </c>
      <c r="H153" s="22">
        <v>18.2</v>
      </c>
      <c r="I153" s="22">
        <v>31672.4</v>
      </c>
      <c r="J153" s="22">
        <v>33205.92</v>
      </c>
      <c r="K153" s="22">
        <v>1533.52</v>
      </c>
      <c r="L153" s="22">
        <v>9.2</v>
      </c>
      <c r="M153" s="22">
        <f>L153-H153</f>
        <v>-9</v>
      </c>
      <c r="N153" s="22">
        <f>J153-F153</f>
        <v>-1499.7</v>
      </c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5.75" customHeight="true" spans="1:26">
      <c r="A154" s="19">
        <v>96</v>
      </c>
      <c r="B154" s="38">
        <v>96</v>
      </c>
      <c r="C154" s="35" t="s">
        <v>166</v>
      </c>
      <c r="D154" s="22">
        <v>278</v>
      </c>
      <c r="E154" s="22">
        <v>7473.14</v>
      </c>
      <c r="F154" s="22">
        <v>13622.44</v>
      </c>
      <c r="G154" s="22">
        <v>6149.3</v>
      </c>
      <c r="H154" s="22">
        <v>36.9</v>
      </c>
      <c r="I154" s="22">
        <v>7473.14</v>
      </c>
      <c r="J154" s="22">
        <v>11966.5</v>
      </c>
      <c r="K154" s="22">
        <v>4493.36</v>
      </c>
      <c r="L154" s="22">
        <v>26.96</v>
      </c>
      <c r="M154" s="22">
        <f>L154-H154</f>
        <v>-9.94</v>
      </c>
      <c r="N154" s="22">
        <f>J154-F154</f>
        <v>-1655.94</v>
      </c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5.75" customHeight="true" spans="1:26">
      <c r="A155" s="19">
        <v>97</v>
      </c>
      <c r="B155" s="38">
        <v>97</v>
      </c>
      <c r="C155" s="35" t="s">
        <v>167</v>
      </c>
      <c r="D155" s="22">
        <v>119</v>
      </c>
      <c r="E155" s="22">
        <v>1188.75</v>
      </c>
      <c r="F155" s="22">
        <v>5272.43</v>
      </c>
      <c r="G155" s="22" t="s">
        <v>168</v>
      </c>
      <c r="H155" s="22">
        <v>24.5</v>
      </c>
      <c r="I155" s="22">
        <v>1188.75</v>
      </c>
      <c r="J155" s="22">
        <v>3317.78</v>
      </c>
      <c r="K155" s="22">
        <v>2129.03</v>
      </c>
      <c r="L155" s="22">
        <v>12.77</v>
      </c>
      <c r="M155" s="22">
        <f>L155-H155</f>
        <v>-11.73</v>
      </c>
      <c r="N155" s="22">
        <f>J155-F155</f>
        <v>-1954.65</v>
      </c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5.75" customHeight="true" spans="1:26">
      <c r="A156" s="19">
        <v>98</v>
      </c>
      <c r="B156" s="38">
        <v>98</v>
      </c>
      <c r="C156" s="35" t="s">
        <v>169</v>
      </c>
      <c r="D156" s="22">
        <v>66</v>
      </c>
      <c r="E156" s="22">
        <v>3351</v>
      </c>
      <c r="F156" s="22">
        <v>4380.77</v>
      </c>
      <c r="G156" s="22">
        <v>1029.77</v>
      </c>
      <c r="H156" s="22">
        <v>6.18</v>
      </c>
      <c r="I156" s="22">
        <v>3351</v>
      </c>
      <c r="J156" s="22">
        <v>3898.86</v>
      </c>
      <c r="K156" s="22">
        <v>547.86</v>
      </c>
      <c r="L156" s="22">
        <v>3.29</v>
      </c>
      <c r="M156" s="22">
        <f>L156-H156</f>
        <v>-2.89</v>
      </c>
      <c r="N156" s="22">
        <f>J156-F156</f>
        <v>-481.91</v>
      </c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5.75" customHeight="true" spans="1:26">
      <c r="A157" s="19">
        <v>99</v>
      </c>
      <c r="B157" s="38">
        <v>99</v>
      </c>
      <c r="C157" s="35" t="s">
        <v>170</v>
      </c>
      <c r="D157" s="22">
        <v>69</v>
      </c>
      <c r="E157" s="22">
        <v>1089.62</v>
      </c>
      <c r="F157" s="22">
        <v>1892.89</v>
      </c>
      <c r="G157" s="22">
        <v>803.27</v>
      </c>
      <c r="H157" s="22">
        <v>4.82</v>
      </c>
      <c r="I157" s="22">
        <v>1089.62</v>
      </c>
      <c r="J157" s="22">
        <v>1511.97</v>
      </c>
      <c r="K157" s="22">
        <v>422.35</v>
      </c>
      <c r="L157" s="22">
        <v>2.53</v>
      </c>
      <c r="M157" s="22">
        <f>L157-H157</f>
        <v>-2.29</v>
      </c>
      <c r="N157" s="22">
        <f>J157-F157</f>
        <v>-380.92</v>
      </c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5.75" customHeight="true" spans="1:26">
      <c r="A158" s="14"/>
      <c r="B158" s="36"/>
      <c r="C158" s="25" t="s">
        <v>171</v>
      </c>
      <c r="D158" s="18">
        <f t="shared" ref="D158:N158" si="58">D159</f>
        <v>304</v>
      </c>
      <c r="E158" s="18">
        <f t="shared" si="58"/>
        <v>5669.36</v>
      </c>
      <c r="F158" s="18">
        <f t="shared" si="58"/>
        <v>6109.92</v>
      </c>
      <c r="G158" s="18">
        <f t="shared" si="58"/>
        <v>440.56</v>
      </c>
      <c r="H158" s="18">
        <f t="shared" si="58"/>
        <v>2.64</v>
      </c>
      <c r="I158" s="18">
        <f t="shared" si="58"/>
        <v>5669.36</v>
      </c>
      <c r="J158" s="18">
        <f t="shared" si="58"/>
        <v>4548.17</v>
      </c>
      <c r="K158" s="18">
        <f t="shared" si="58"/>
        <v>-1121.18</v>
      </c>
      <c r="L158" s="18">
        <f t="shared" si="58"/>
        <v>0</v>
      </c>
      <c r="M158" s="18">
        <f t="shared" si="58"/>
        <v>-2.64</v>
      </c>
      <c r="N158" s="18">
        <f t="shared" si="58"/>
        <v>-1561.75</v>
      </c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ht="15.75" customHeight="true" spans="1:26">
      <c r="A159" s="19">
        <v>100</v>
      </c>
      <c r="B159" s="6">
        <v>100</v>
      </c>
      <c r="C159" s="37" t="s">
        <v>172</v>
      </c>
      <c r="D159" s="22">
        <v>304</v>
      </c>
      <c r="E159" s="22">
        <v>5669.36</v>
      </c>
      <c r="F159" s="22">
        <v>6109.92</v>
      </c>
      <c r="G159" s="22">
        <v>440.56</v>
      </c>
      <c r="H159" s="22">
        <v>2.64</v>
      </c>
      <c r="I159" s="22">
        <v>5669.36</v>
      </c>
      <c r="J159" s="22">
        <v>4548.17</v>
      </c>
      <c r="K159" s="22">
        <v>-1121.18</v>
      </c>
      <c r="L159" s="22">
        <v>0</v>
      </c>
      <c r="M159" s="22">
        <f>L159-H159</f>
        <v>-2.64</v>
      </c>
      <c r="N159" s="22">
        <f>J159-F159</f>
        <v>-1561.75</v>
      </c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5.75" customHeight="true" spans="1:26">
      <c r="A160" s="14"/>
      <c r="B160" s="36"/>
      <c r="C160" s="25" t="s">
        <v>173</v>
      </c>
      <c r="D160" s="18">
        <f t="shared" ref="D160:N160" si="59">D161</f>
        <v>469</v>
      </c>
      <c r="E160" s="18">
        <f t="shared" si="59"/>
        <v>8573.28</v>
      </c>
      <c r="F160" s="18">
        <f t="shared" si="59"/>
        <v>10139.24</v>
      </c>
      <c r="G160" s="18">
        <f t="shared" si="59"/>
        <v>1565.96</v>
      </c>
      <c r="H160" s="18">
        <f t="shared" si="59"/>
        <v>9.4</v>
      </c>
      <c r="I160" s="18">
        <f t="shared" si="59"/>
        <v>8573.28</v>
      </c>
      <c r="J160" s="18">
        <f t="shared" si="59"/>
        <v>9780.98</v>
      </c>
      <c r="K160" s="18">
        <f t="shared" si="59"/>
        <v>1207.7</v>
      </c>
      <c r="L160" s="18">
        <f t="shared" si="59"/>
        <v>7.25</v>
      </c>
      <c r="M160" s="18">
        <f t="shared" si="59"/>
        <v>-2.15</v>
      </c>
      <c r="N160" s="18">
        <f t="shared" si="59"/>
        <v>-358.26</v>
      </c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ht="15.75" customHeight="true" spans="1:26">
      <c r="A161" s="19">
        <v>101</v>
      </c>
      <c r="B161" s="6">
        <v>101</v>
      </c>
      <c r="C161" s="37" t="s">
        <v>174</v>
      </c>
      <c r="D161" s="22">
        <v>469</v>
      </c>
      <c r="E161" s="22">
        <v>8573.28</v>
      </c>
      <c r="F161" s="22">
        <v>10139.24</v>
      </c>
      <c r="G161" s="22">
        <v>1565.96</v>
      </c>
      <c r="H161" s="22">
        <v>9.4</v>
      </c>
      <c r="I161" s="22">
        <v>8573.28</v>
      </c>
      <c r="J161" s="22">
        <v>9780.98</v>
      </c>
      <c r="K161" s="22">
        <v>1207.7</v>
      </c>
      <c r="L161" s="22">
        <v>7.25</v>
      </c>
      <c r="M161" s="22">
        <f>L161-H161</f>
        <v>-2.15</v>
      </c>
      <c r="N161" s="22">
        <f>J161-F161</f>
        <v>-358.26</v>
      </c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5.75" customHeight="true" spans="1:26">
      <c r="A162" s="14"/>
      <c r="B162" s="36"/>
      <c r="C162" s="24" t="s">
        <v>175</v>
      </c>
      <c r="D162" s="18">
        <f t="shared" ref="D162:N162" si="60">D163+D170+D172</f>
        <v>16792</v>
      </c>
      <c r="E162" s="18">
        <f t="shared" si="60"/>
        <v>242767.32</v>
      </c>
      <c r="F162" s="18">
        <f t="shared" si="60"/>
        <v>343610.7</v>
      </c>
      <c r="G162" s="18">
        <f t="shared" si="60"/>
        <v>100843.38</v>
      </c>
      <c r="H162" s="18">
        <f t="shared" si="60"/>
        <v>605.05</v>
      </c>
      <c r="I162" s="18">
        <f t="shared" si="60"/>
        <v>242767.32</v>
      </c>
      <c r="J162" s="18">
        <f t="shared" si="60"/>
        <v>339330.33</v>
      </c>
      <c r="K162" s="18">
        <f t="shared" si="60"/>
        <v>96583.01</v>
      </c>
      <c r="L162" s="18">
        <f t="shared" si="60"/>
        <v>579.5</v>
      </c>
      <c r="M162" s="18">
        <f t="shared" si="60"/>
        <v>-25.55</v>
      </c>
      <c r="N162" s="18">
        <f t="shared" si="60"/>
        <v>-4280.36999999999</v>
      </c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ht="15.75" customHeight="true" spans="1:26">
      <c r="A163" s="14"/>
      <c r="B163" s="15"/>
      <c r="C163" s="26" t="s">
        <v>176</v>
      </c>
      <c r="D163" s="18">
        <f t="shared" ref="D163:N163" si="61">SUM(D164:D169)</f>
        <v>13187</v>
      </c>
      <c r="E163" s="18">
        <f t="shared" si="61"/>
        <v>190304.35</v>
      </c>
      <c r="F163" s="18">
        <f t="shared" si="61"/>
        <v>266369.84</v>
      </c>
      <c r="G163" s="18">
        <f t="shared" si="61"/>
        <v>76065.49</v>
      </c>
      <c r="H163" s="18">
        <f t="shared" si="61"/>
        <v>456.39</v>
      </c>
      <c r="I163" s="18">
        <f t="shared" si="61"/>
        <v>190304.35</v>
      </c>
      <c r="J163" s="18">
        <f t="shared" si="61"/>
        <v>263792.3</v>
      </c>
      <c r="K163" s="18">
        <f t="shared" si="61"/>
        <v>73487.95</v>
      </c>
      <c r="L163" s="18">
        <f t="shared" si="61"/>
        <v>440.93</v>
      </c>
      <c r="M163" s="18">
        <f t="shared" si="61"/>
        <v>-15.46</v>
      </c>
      <c r="N163" s="18">
        <f t="shared" si="61"/>
        <v>-2577.53999999999</v>
      </c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ht="15.75" customHeight="true" spans="1:26">
      <c r="A164" s="19">
        <v>102</v>
      </c>
      <c r="B164" s="6">
        <v>102</v>
      </c>
      <c r="C164" s="37" t="s">
        <v>177</v>
      </c>
      <c r="D164" s="22">
        <v>18</v>
      </c>
      <c r="E164" s="22">
        <v>1234.42</v>
      </c>
      <c r="F164" s="22">
        <v>1592.09</v>
      </c>
      <c r="G164" s="22">
        <v>357.67</v>
      </c>
      <c r="H164" s="22">
        <v>2.15</v>
      </c>
      <c r="I164" s="22">
        <v>1234.42</v>
      </c>
      <c r="J164" s="22">
        <v>1488.72</v>
      </c>
      <c r="K164" s="22">
        <v>254.3</v>
      </c>
      <c r="L164" s="22">
        <v>1.53</v>
      </c>
      <c r="M164" s="22">
        <f t="shared" ref="M164:M169" si="62">L164-H164</f>
        <v>-0.62</v>
      </c>
      <c r="N164" s="22">
        <f t="shared" ref="N164:N169" si="63">J164-F164</f>
        <v>-103.37</v>
      </c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5.75" customHeight="true" spans="1:26">
      <c r="A165" s="19">
        <v>103</v>
      </c>
      <c r="B165" s="38">
        <v>103</v>
      </c>
      <c r="C165" s="35" t="s">
        <v>178</v>
      </c>
      <c r="D165" s="22">
        <v>368</v>
      </c>
      <c r="E165" s="22">
        <v>13491.44</v>
      </c>
      <c r="F165" s="22">
        <v>19908.14</v>
      </c>
      <c r="G165" s="22">
        <v>6416.7</v>
      </c>
      <c r="H165" s="22">
        <v>38.5</v>
      </c>
      <c r="I165" s="22">
        <v>13491.44</v>
      </c>
      <c r="J165" s="22">
        <v>18902.65</v>
      </c>
      <c r="K165" s="22">
        <v>5411.21</v>
      </c>
      <c r="L165" s="22">
        <v>32.47</v>
      </c>
      <c r="M165" s="22">
        <f t="shared" si="62"/>
        <v>-6.03</v>
      </c>
      <c r="N165" s="22">
        <f t="shared" si="63"/>
        <v>-1005.49</v>
      </c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5.75" customHeight="true" spans="1:26">
      <c r="A166" s="19">
        <v>104</v>
      </c>
      <c r="B166" s="38">
        <v>104</v>
      </c>
      <c r="C166" s="35" t="s">
        <v>179</v>
      </c>
      <c r="D166" s="22">
        <v>24</v>
      </c>
      <c r="E166" s="22">
        <v>285.29</v>
      </c>
      <c r="F166" s="22">
        <v>387.08</v>
      </c>
      <c r="G166" s="22">
        <v>101.79</v>
      </c>
      <c r="H166" s="22">
        <v>0.61</v>
      </c>
      <c r="I166" s="22">
        <v>285.29</v>
      </c>
      <c r="J166" s="22">
        <v>369.32</v>
      </c>
      <c r="K166" s="22">
        <v>84.03</v>
      </c>
      <c r="L166" s="22">
        <v>0.5</v>
      </c>
      <c r="M166" s="22">
        <f t="shared" si="62"/>
        <v>-0.11</v>
      </c>
      <c r="N166" s="22">
        <f t="shared" si="63"/>
        <v>-17.76</v>
      </c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5.75" customHeight="true" spans="1:26">
      <c r="A167" s="19">
        <v>105</v>
      </c>
      <c r="B167" s="38">
        <v>105</v>
      </c>
      <c r="C167" s="35" t="s">
        <v>180</v>
      </c>
      <c r="D167" s="22">
        <v>29</v>
      </c>
      <c r="E167" s="22">
        <v>785.5</v>
      </c>
      <c r="F167" s="22">
        <v>994.5</v>
      </c>
      <c r="G167" s="22">
        <v>209</v>
      </c>
      <c r="H167" s="22">
        <v>1.25</v>
      </c>
      <c r="I167" s="22">
        <v>785.5</v>
      </c>
      <c r="J167" s="22">
        <v>811.17</v>
      </c>
      <c r="K167" s="22">
        <v>25.67</v>
      </c>
      <c r="L167" s="22">
        <v>0.15</v>
      </c>
      <c r="M167" s="22">
        <f t="shared" si="62"/>
        <v>-1.1</v>
      </c>
      <c r="N167" s="22">
        <f t="shared" si="63"/>
        <v>-183.33</v>
      </c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27.6" customHeight="true" spans="1:26">
      <c r="A168" s="19">
        <v>106</v>
      </c>
      <c r="B168" s="38">
        <v>106</v>
      </c>
      <c r="C168" s="35" t="s">
        <v>181</v>
      </c>
      <c r="D168" s="22">
        <v>3262</v>
      </c>
      <c r="E168" s="22">
        <v>28031.91</v>
      </c>
      <c r="F168" s="22">
        <v>44145.53</v>
      </c>
      <c r="G168" s="22">
        <v>16113.62</v>
      </c>
      <c r="H168" s="22">
        <v>96.68</v>
      </c>
      <c r="I168" s="22">
        <v>28031.91</v>
      </c>
      <c r="J168" s="22">
        <v>43989.69</v>
      </c>
      <c r="K168" s="22">
        <v>15957.78</v>
      </c>
      <c r="L168" s="22">
        <v>95.75</v>
      </c>
      <c r="M168" s="22">
        <f t="shared" si="62"/>
        <v>-0.930000000000007</v>
      </c>
      <c r="N168" s="22">
        <f t="shared" si="63"/>
        <v>-155.839999999997</v>
      </c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5.75" customHeight="true" spans="1:26">
      <c r="A169" s="19">
        <v>107</v>
      </c>
      <c r="B169" s="38">
        <v>107</v>
      </c>
      <c r="C169" s="35" t="s">
        <v>182</v>
      </c>
      <c r="D169" s="22">
        <v>9486</v>
      </c>
      <c r="E169" s="22">
        <v>146475.79</v>
      </c>
      <c r="F169" s="22">
        <v>199342.5</v>
      </c>
      <c r="G169" s="22">
        <v>52866.71</v>
      </c>
      <c r="H169" s="22">
        <v>317.2</v>
      </c>
      <c r="I169" s="22">
        <v>146475.79</v>
      </c>
      <c r="J169" s="22">
        <v>198230.75</v>
      </c>
      <c r="K169" s="22">
        <v>51754.96</v>
      </c>
      <c r="L169" s="22">
        <v>310.53</v>
      </c>
      <c r="M169" s="22">
        <f t="shared" si="62"/>
        <v>-6.67000000000002</v>
      </c>
      <c r="N169" s="22">
        <f t="shared" si="63"/>
        <v>-1111.75</v>
      </c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5.75" customHeight="true" spans="1:26">
      <c r="A170" s="14"/>
      <c r="B170" s="36"/>
      <c r="C170" s="25" t="s">
        <v>183</v>
      </c>
      <c r="D170" s="18">
        <f t="shared" ref="D170:N170" si="64">D171</f>
        <v>1215</v>
      </c>
      <c r="E170" s="18">
        <f t="shared" si="64"/>
        <v>13473.87</v>
      </c>
      <c r="F170" s="18">
        <f t="shared" si="64"/>
        <v>25191.33</v>
      </c>
      <c r="G170" s="18">
        <f t="shared" si="64"/>
        <v>11717.46</v>
      </c>
      <c r="H170" s="18">
        <f t="shared" si="64"/>
        <v>70.3</v>
      </c>
      <c r="I170" s="18">
        <f t="shared" si="64"/>
        <v>13473.87</v>
      </c>
      <c r="J170" s="18">
        <f t="shared" si="64"/>
        <v>24200.16</v>
      </c>
      <c r="K170" s="18">
        <f t="shared" si="64"/>
        <v>10746.29</v>
      </c>
      <c r="L170" s="18">
        <f t="shared" si="64"/>
        <v>64.48</v>
      </c>
      <c r="M170" s="18">
        <f t="shared" si="64"/>
        <v>-5.81999999999999</v>
      </c>
      <c r="N170" s="18">
        <f t="shared" si="64"/>
        <v>-991.170000000002</v>
      </c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ht="15.75" customHeight="true" spans="1:26">
      <c r="A171" s="39">
        <v>108</v>
      </c>
      <c r="B171" s="7">
        <v>108</v>
      </c>
      <c r="C171" s="37" t="s">
        <v>184</v>
      </c>
      <c r="D171" s="22">
        <v>1215</v>
      </c>
      <c r="E171" s="22">
        <v>13473.87</v>
      </c>
      <c r="F171" s="22">
        <v>25191.33</v>
      </c>
      <c r="G171" s="22">
        <v>11717.46</v>
      </c>
      <c r="H171" s="22">
        <v>70.3</v>
      </c>
      <c r="I171" s="22">
        <v>13473.87</v>
      </c>
      <c r="J171" s="22">
        <v>24200.16</v>
      </c>
      <c r="K171" s="22">
        <v>10746.29</v>
      </c>
      <c r="L171" s="22">
        <v>64.48</v>
      </c>
      <c r="M171" s="22">
        <f>L171-H171</f>
        <v>-5.81999999999999</v>
      </c>
      <c r="N171" s="22">
        <f>J171-F171</f>
        <v>-991.170000000002</v>
      </c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5.75" customHeight="true" spans="1:26">
      <c r="A172" s="40"/>
      <c r="B172" s="36"/>
      <c r="C172" s="25" t="s">
        <v>185</v>
      </c>
      <c r="D172" s="18">
        <f t="shared" ref="D172:N172" si="65">D173</f>
        <v>2390</v>
      </c>
      <c r="E172" s="18">
        <f t="shared" si="65"/>
        <v>38989.1</v>
      </c>
      <c r="F172" s="18">
        <f t="shared" si="65"/>
        <v>52049.53</v>
      </c>
      <c r="G172" s="18">
        <f t="shared" si="65"/>
        <v>13060.43</v>
      </c>
      <c r="H172" s="18">
        <f t="shared" si="65"/>
        <v>78.36</v>
      </c>
      <c r="I172" s="18">
        <f t="shared" si="65"/>
        <v>38989.1</v>
      </c>
      <c r="J172" s="18">
        <f t="shared" si="65"/>
        <v>51337.87</v>
      </c>
      <c r="K172" s="18">
        <f t="shared" si="65"/>
        <v>12348.77</v>
      </c>
      <c r="L172" s="18">
        <f t="shared" si="65"/>
        <v>74.09</v>
      </c>
      <c r="M172" s="18">
        <f t="shared" si="65"/>
        <v>-4.27</v>
      </c>
      <c r="N172" s="18">
        <f t="shared" si="65"/>
        <v>-711.659999999996</v>
      </c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ht="15.75" customHeight="true" spans="1:26">
      <c r="A173" s="19">
        <v>109</v>
      </c>
      <c r="B173" s="20">
        <v>109</v>
      </c>
      <c r="C173" s="21" t="s">
        <v>186</v>
      </c>
      <c r="D173" s="22">
        <v>2390</v>
      </c>
      <c r="E173" s="22">
        <v>38989.1</v>
      </c>
      <c r="F173" s="22">
        <v>52049.53</v>
      </c>
      <c r="G173" s="22">
        <v>13060.43</v>
      </c>
      <c r="H173" s="22">
        <v>78.36</v>
      </c>
      <c r="I173" s="22">
        <v>38989.1</v>
      </c>
      <c r="J173" s="22">
        <v>51337.87</v>
      </c>
      <c r="K173" s="22">
        <v>12348.77</v>
      </c>
      <c r="L173" s="22">
        <v>74.09</v>
      </c>
      <c r="M173" s="22">
        <f>L173-H173</f>
        <v>-4.27</v>
      </c>
      <c r="N173" s="22">
        <f>J173-F173</f>
        <v>-711.659999999996</v>
      </c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5.75" customHeight="true" spans="1:26">
      <c r="A174" s="14"/>
      <c r="B174" s="15"/>
      <c r="C174" s="25" t="s">
        <v>187</v>
      </c>
      <c r="D174" s="18">
        <f>D175+D178+D181+D183+D186+D189+D191+D194</f>
        <v>4629</v>
      </c>
      <c r="E174" s="18">
        <f t="shared" ref="E174:N174" si="66">E175+E178+E181+E183+E186+E189+E191+E194</f>
        <v>148228.91</v>
      </c>
      <c r="F174" s="18">
        <f t="shared" si="66"/>
        <v>207341.5</v>
      </c>
      <c r="G174" s="18">
        <f t="shared" si="66"/>
        <v>59112.59</v>
      </c>
      <c r="H174" s="18">
        <f t="shared" si="66"/>
        <v>354.65</v>
      </c>
      <c r="I174" s="18">
        <f t="shared" si="66"/>
        <v>162520.72</v>
      </c>
      <c r="J174" s="18">
        <f t="shared" si="66"/>
        <v>197992.88</v>
      </c>
      <c r="K174" s="18">
        <f t="shared" si="66"/>
        <v>50723.83</v>
      </c>
      <c r="L174" s="18">
        <f t="shared" si="66"/>
        <v>305.46</v>
      </c>
      <c r="M174" s="18">
        <f t="shared" si="66"/>
        <v>-49.19</v>
      </c>
      <c r="N174" s="18">
        <f t="shared" si="66"/>
        <v>-9348.62</v>
      </c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ht="15.75" customHeight="true" spans="1:26">
      <c r="A175" s="14"/>
      <c r="B175" s="15"/>
      <c r="C175" s="17" t="s">
        <v>188</v>
      </c>
      <c r="D175" s="18">
        <f t="shared" ref="D175:N175" si="67">SUM(D176:D177)</f>
        <v>1981</v>
      </c>
      <c r="E175" s="18">
        <f t="shared" si="67"/>
        <v>70404.9</v>
      </c>
      <c r="F175" s="18">
        <f t="shared" si="67"/>
        <v>88314.56</v>
      </c>
      <c r="G175" s="18">
        <f t="shared" si="67"/>
        <v>17909.66</v>
      </c>
      <c r="H175" s="18">
        <f t="shared" si="67"/>
        <v>107.45</v>
      </c>
      <c r="I175" s="18">
        <f t="shared" si="67"/>
        <v>70404.9</v>
      </c>
      <c r="J175" s="18">
        <f t="shared" si="67"/>
        <v>86833.36</v>
      </c>
      <c r="K175" s="18">
        <f t="shared" si="67"/>
        <v>16428.46</v>
      </c>
      <c r="L175" s="18">
        <f t="shared" si="67"/>
        <v>98.57</v>
      </c>
      <c r="M175" s="18">
        <f t="shared" si="67"/>
        <v>-8.88000000000001</v>
      </c>
      <c r="N175" s="18">
        <f t="shared" si="67"/>
        <v>-1481.2</v>
      </c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ht="15.75" customHeight="true" spans="1:26">
      <c r="A176" s="19">
        <v>110</v>
      </c>
      <c r="B176" s="20">
        <v>122</v>
      </c>
      <c r="C176" s="21" t="s">
        <v>189</v>
      </c>
      <c r="D176" s="22">
        <v>584</v>
      </c>
      <c r="E176" s="22">
        <v>14248.54</v>
      </c>
      <c r="F176" s="22">
        <v>16216.9</v>
      </c>
      <c r="G176" s="22">
        <v>1968.36</v>
      </c>
      <c r="H176" s="22">
        <v>11.81</v>
      </c>
      <c r="I176" s="22">
        <v>14248.54</v>
      </c>
      <c r="J176" s="22">
        <v>15048.7</v>
      </c>
      <c r="K176" s="22">
        <v>800.16</v>
      </c>
      <c r="L176" s="22">
        <v>4.8</v>
      </c>
      <c r="M176" s="22">
        <f>L176-H176</f>
        <v>-7.01</v>
      </c>
      <c r="N176" s="22">
        <f>J176-F176</f>
        <v>-1168.2</v>
      </c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5.75" customHeight="true" spans="1:26">
      <c r="A177" s="19">
        <v>111</v>
      </c>
      <c r="B177" s="39">
        <v>116</v>
      </c>
      <c r="C177" s="35" t="s">
        <v>190</v>
      </c>
      <c r="D177" s="22">
        <v>1397</v>
      </c>
      <c r="E177" s="22">
        <v>56156.36</v>
      </c>
      <c r="F177" s="22">
        <v>72097.66</v>
      </c>
      <c r="G177" s="22">
        <v>15941.3</v>
      </c>
      <c r="H177" s="22">
        <v>95.64</v>
      </c>
      <c r="I177" s="22">
        <v>56156.36</v>
      </c>
      <c r="J177" s="22">
        <v>71784.66</v>
      </c>
      <c r="K177" s="22">
        <v>15628.3</v>
      </c>
      <c r="L177" s="22">
        <v>93.77</v>
      </c>
      <c r="M177" s="22">
        <f>L177-H177</f>
        <v>-1.87</v>
      </c>
      <c r="N177" s="22">
        <f>J177-F177</f>
        <v>-313</v>
      </c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5.75" customHeight="true" spans="1:26">
      <c r="A178" s="14"/>
      <c r="B178" s="36"/>
      <c r="C178" s="25" t="s">
        <v>191</v>
      </c>
      <c r="D178" s="18">
        <f t="shared" ref="D178:N178" si="68">SUM(D179:D180)</f>
        <v>931</v>
      </c>
      <c r="E178" s="18">
        <f t="shared" si="68"/>
        <v>10352.28</v>
      </c>
      <c r="F178" s="18">
        <f t="shared" si="68"/>
        <v>24819.72</v>
      </c>
      <c r="G178" s="18">
        <f t="shared" si="68"/>
        <v>14467.44</v>
      </c>
      <c r="H178" s="18">
        <f t="shared" si="68"/>
        <v>86.8</v>
      </c>
      <c r="I178" s="18">
        <f t="shared" si="68"/>
        <v>15136.21</v>
      </c>
      <c r="J178" s="18">
        <f t="shared" si="68"/>
        <v>24041.39</v>
      </c>
      <c r="K178" s="18">
        <f t="shared" si="68"/>
        <v>13689.11</v>
      </c>
      <c r="L178" s="18">
        <f t="shared" si="68"/>
        <v>82.13</v>
      </c>
      <c r="M178" s="18">
        <f t="shared" si="68"/>
        <v>-4.67</v>
      </c>
      <c r="N178" s="18">
        <f t="shared" si="68"/>
        <v>-778.33</v>
      </c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ht="15.75" customHeight="true" spans="1:26">
      <c r="A179" s="19">
        <v>112</v>
      </c>
      <c r="B179" s="20">
        <v>110</v>
      </c>
      <c r="C179" s="21" t="s">
        <v>192</v>
      </c>
      <c r="D179" s="22">
        <v>652</v>
      </c>
      <c r="E179" s="22">
        <v>4565.08</v>
      </c>
      <c r="F179" s="22">
        <v>14248.59</v>
      </c>
      <c r="G179" s="22">
        <v>9683.51</v>
      </c>
      <c r="H179" s="22">
        <v>58.1</v>
      </c>
      <c r="I179" s="22">
        <v>4565.08</v>
      </c>
      <c r="J179" s="22">
        <v>13470.26</v>
      </c>
      <c r="K179" s="22">
        <v>8905.18</v>
      </c>
      <c r="L179" s="22">
        <v>53.43</v>
      </c>
      <c r="M179" s="22">
        <f>L179-H179</f>
        <v>-4.67</v>
      </c>
      <c r="N179" s="22">
        <f>J179-F179</f>
        <v>-778.33</v>
      </c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5.75" customHeight="true" spans="1:26">
      <c r="A180" s="19">
        <v>113</v>
      </c>
      <c r="B180" s="20">
        <v>112</v>
      </c>
      <c r="C180" s="23" t="s">
        <v>193</v>
      </c>
      <c r="D180" s="22">
        <v>279</v>
      </c>
      <c r="E180" s="22">
        <v>5787.2</v>
      </c>
      <c r="F180" s="22">
        <v>10571.13</v>
      </c>
      <c r="G180" s="22">
        <v>4783.93</v>
      </c>
      <c r="H180" s="22">
        <v>28.7</v>
      </c>
      <c r="I180" s="22">
        <v>10571.13</v>
      </c>
      <c r="J180" s="22">
        <v>10571.13</v>
      </c>
      <c r="K180" s="22">
        <v>4783.93</v>
      </c>
      <c r="L180" s="22">
        <v>28.7</v>
      </c>
      <c r="M180" s="22">
        <f>L180-H180</f>
        <v>0</v>
      </c>
      <c r="N180" s="22">
        <f>J180-F180</f>
        <v>0</v>
      </c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5.75" customHeight="true" spans="1:26">
      <c r="A181" s="14"/>
      <c r="B181" s="15"/>
      <c r="C181" s="25" t="s">
        <v>194</v>
      </c>
      <c r="D181" s="18">
        <f t="shared" ref="D181:N181" si="69">D182</f>
        <v>240</v>
      </c>
      <c r="E181" s="18">
        <f t="shared" si="69"/>
        <v>9802</v>
      </c>
      <c r="F181" s="18">
        <f t="shared" si="69"/>
        <v>11910</v>
      </c>
      <c r="G181" s="18">
        <f t="shared" si="69"/>
        <v>2108</v>
      </c>
      <c r="H181" s="18">
        <f t="shared" si="69"/>
        <v>12.65</v>
      </c>
      <c r="I181" s="18">
        <f t="shared" si="69"/>
        <v>9802</v>
      </c>
      <c r="J181" s="18">
        <f t="shared" si="69"/>
        <v>10935.27</v>
      </c>
      <c r="K181" s="18">
        <f t="shared" si="69"/>
        <v>1133.27</v>
      </c>
      <c r="L181" s="18">
        <f t="shared" si="69"/>
        <v>6.8</v>
      </c>
      <c r="M181" s="18">
        <f t="shared" si="69"/>
        <v>-5.85</v>
      </c>
      <c r="N181" s="18">
        <f t="shared" si="69"/>
        <v>-974.73</v>
      </c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ht="15.75" customHeight="true" spans="1:26">
      <c r="A182" s="19">
        <v>114</v>
      </c>
      <c r="B182" s="39">
        <v>113</v>
      </c>
      <c r="C182" s="37" t="s">
        <v>195</v>
      </c>
      <c r="D182" s="22">
        <v>240</v>
      </c>
      <c r="E182" s="22">
        <v>9802</v>
      </c>
      <c r="F182" s="22">
        <v>11910</v>
      </c>
      <c r="G182" s="22">
        <v>2108</v>
      </c>
      <c r="H182" s="22">
        <v>12.65</v>
      </c>
      <c r="I182" s="22">
        <v>9802</v>
      </c>
      <c r="J182" s="22">
        <v>10935.27</v>
      </c>
      <c r="K182" s="22">
        <v>1133.27</v>
      </c>
      <c r="L182" s="22">
        <v>6.8</v>
      </c>
      <c r="M182" s="22">
        <f>L182-H182</f>
        <v>-5.85</v>
      </c>
      <c r="N182" s="22">
        <f>J182-F182</f>
        <v>-974.73</v>
      </c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5.75" customHeight="true" spans="1:26">
      <c r="A183" s="14"/>
      <c r="B183" s="36"/>
      <c r="C183" s="24" t="s">
        <v>196</v>
      </c>
      <c r="D183" s="18">
        <f t="shared" ref="D183:N183" si="70">SUM(D184:D185)</f>
        <v>969</v>
      </c>
      <c r="E183" s="18">
        <f t="shared" si="70"/>
        <v>28473.75</v>
      </c>
      <c r="F183" s="18">
        <f t="shared" si="70"/>
        <v>39477.51</v>
      </c>
      <c r="G183" s="18">
        <f t="shared" si="70"/>
        <v>11003.76</v>
      </c>
      <c r="H183" s="18">
        <f t="shared" si="70"/>
        <v>66.02</v>
      </c>
      <c r="I183" s="18">
        <f t="shared" si="70"/>
        <v>38941.51</v>
      </c>
      <c r="J183" s="18">
        <f t="shared" si="70"/>
        <v>34960.27</v>
      </c>
      <c r="K183" s="18">
        <f t="shared" si="70"/>
        <v>6486.52</v>
      </c>
      <c r="L183" s="18">
        <f t="shared" si="70"/>
        <v>38.92</v>
      </c>
      <c r="M183" s="18">
        <f t="shared" si="70"/>
        <v>-27.1</v>
      </c>
      <c r="N183" s="18">
        <f t="shared" si="70"/>
        <v>-4517.24</v>
      </c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ht="15.75" customHeight="true" spans="1:26">
      <c r="A184" s="19">
        <v>115</v>
      </c>
      <c r="B184" s="39">
        <v>111</v>
      </c>
      <c r="C184" s="37" t="s">
        <v>197</v>
      </c>
      <c r="D184" s="22">
        <v>961</v>
      </c>
      <c r="E184" s="22">
        <v>22656.75</v>
      </c>
      <c r="F184" s="22">
        <v>33124.51</v>
      </c>
      <c r="G184" s="22">
        <v>10467.76</v>
      </c>
      <c r="H184" s="22">
        <v>62.8</v>
      </c>
      <c r="I184" s="22">
        <v>33124.51</v>
      </c>
      <c r="J184" s="22">
        <v>28787.6</v>
      </c>
      <c r="K184" s="22">
        <v>6130.85</v>
      </c>
      <c r="L184" s="22">
        <v>36.79</v>
      </c>
      <c r="M184" s="22">
        <f>L184-H184</f>
        <v>-26.01</v>
      </c>
      <c r="N184" s="22">
        <f>J184-F184</f>
        <v>-4336.91</v>
      </c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5.75" customHeight="true" spans="1:26">
      <c r="A185" s="19">
        <v>116</v>
      </c>
      <c r="B185" s="19">
        <v>119</v>
      </c>
      <c r="C185" s="35" t="s">
        <v>198</v>
      </c>
      <c r="D185" s="22">
        <v>8</v>
      </c>
      <c r="E185" s="22">
        <v>5817</v>
      </c>
      <c r="F185" s="22">
        <v>6353</v>
      </c>
      <c r="G185" s="22">
        <v>536</v>
      </c>
      <c r="H185" s="22">
        <v>3.22</v>
      </c>
      <c r="I185" s="22">
        <v>5817</v>
      </c>
      <c r="J185" s="22">
        <v>6172.67</v>
      </c>
      <c r="K185" s="22">
        <v>355.67</v>
      </c>
      <c r="L185" s="22">
        <v>2.13</v>
      </c>
      <c r="M185" s="22">
        <f>L185-H185</f>
        <v>-1.09</v>
      </c>
      <c r="N185" s="22">
        <f>J185-F185</f>
        <v>-180.33</v>
      </c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5.75" customHeight="true" spans="1:26">
      <c r="A186" s="43"/>
      <c r="B186" s="44"/>
      <c r="C186" s="25" t="s">
        <v>199</v>
      </c>
      <c r="D186" s="18">
        <f t="shared" ref="D186:N186" si="71">SUM(D187:D188)</f>
        <v>316</v>
      </c>
      <c r="E186" s="18">
        <f t="shared" si="71"/>
        <v>909</v>
      </c>
      <c r="F186" s="18">
        <f t="shared" si="71"/>
        <v>6870.31</v>
      </c>
      <c r="G186" s="18">
        <f t="shared" si="71"/>
        <v>5961.31</v>
      </c>
      <c r="H186" s="18">
        <f t="shared" si="71"/>
        <v>35.77</v>
      </c>
      <c r="I186" s="18">
        <f t="shared" si="71"/>
        <v>909</v>
      </c>
      <c r="J186" s="18">
        <f t="shared" si="71"/>
        <v>6729.54</v>
      </c>
      <c r="K186" s="18">
        <f t="shared" si="71"/>
        <v>5820.54</v>
      </c>
      <c r="L186" s="18">
        <f t="shared" si="71"/>
        <v>34.93</v>
      </c>
      <c r="M186" s="18">
        <f t="shared" si="71"/>
        <v>-0.839999999999995</v>
      </c>
      <c r="N186" s="18">
        <f t="shared" si="71"/>
        <v>-140.77</v>
      </c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</row>
    <row r="187" ht="15.75" customHeight="true" spans="1:26">
      <c r="A187" s="19">
        <v>117</v>
      </c>
      <c r="B187" s="39">
        <v>114</v>
      </c>
      <c r="C187" s="37" t="s">
        <v>200</v>
      </c>
      <c r="D187" s="22">
        <v>305</v>
      </c>
      <c r="E187" s="22">
        <v>484</v>
      </c>
      <c r="F187" s="22">
        <v>6020</v>
      </c>
      <c r="G187" s="22">
        <v>5536</v>
      </c>
      <c r="H187" s="22">
        <v>33.22</v>
      </c>
      <c r="I187" s="22">
        <v>484</v>
      </c>
      <c r="J187" s="22">
        <v>5945</v>
      </c>
      <c r="K187" s="22">
        <v>5461</v>
      </c>
      <c r="L187" s="22">
        <v>32.77</v>
      </c>
      <c r="M187" s="22">
        <f>L187-H187</f>
        <v>-0.449999999999996</v>
      </c>
      <c r="N187" s="22">
        <f>J187-F187</f>
        <v>-75</v>
      </c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5.75" customHeight="true" spans="1:26">
      <c r="A188" s="19">
        <v>118</v>
      </c>
      <c r="B188" s="19">
        <v>120</v>
      </c>
      <c r="C188" s="35" t="s">
        <v>201</v>
      </c>
      <c r="D188" s="22">
        <v>11</v>
      </c>
      <c r="E188" s="22">
        <v>425</v>
      </c>
      <c r="F188" s="22">
        <v>850.31</v>
      </c>
      <c r="G188" s="22">
        <v>425.31</v>
      </c>
      <c r="H188" s="22">
        <v>2.55</v>
      </c>
      <c r="I188" s="22">
        <v>425</v>
      </c>
      <c r="J188" s="22">
        <v>784.54</v>
      </c>
      <c r="K188" s="22">
        <v>359.54</v>
      </c>
      <c r="L188" s="22">
        <v>2.16</v>
      </c>
      <c r="M188" s="22">
        <f>L188-H188</f>
        <v>-0.39</v>
      </c>
      <c r="N188" s="22">
        <f>J188-F188</f>
        <v>-65.77</v>
      </c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5.75" customHeight="true" spans="1:26">
      <c r="A189" s="14"/>
      <c r="B189" s="36"/>
      <c r="C189" s="25" t="s">
        <v>202</v>
      </c>
      <c r="D189" s="18">
        <f t="shared" ref="D189:N189" si="72">D190</f>
        <v>4</v>
      </c>
      <c r="E189" s="18">
        <f t="shared" si="72"/>
        <v>6483</v>
      </c>
      <c r="F189" s="18">
        <f t="shared" si="72"/>
        <v>6553</v>
      </c>
      <c r="G189" s="18">
        <f t="shared" si="72"/>
        <v>70</v>
      </c>
      <c r="H189" s="18">
        <f t="shared" si="72"/>
        <v>0.42</v>
      </c>
      <c r="I189" s="18">
        <f t="shared" si="72"/>
        <v>6483</v>
      </c>
      <c r="J189" s="18">
        <f t="shared" si="72"/>
        <v>6553</v>
      </c>
      <c r="K189" s="18">
        <f t="shared" si="72"/>
        <v>70</v>
      </c>
      <c r="L189" s="18">
        <f t="shared" si="72"/>
        <v>0.42</v>
      </c>
      <c r="M189" s="18">
        <f t="shared" si="72"/>
        <v>0</v>
      </c>
      <c r="N189" s="18">
        <f t="shared" si="72"/>
        <v>0</v>
      </c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ht="24" customHeight="true" spans="1:26">
      <c r="A190" s="19">
        <v>119</v>
      </c>
      <c r="B190" s="39">
        <v>115</v>
      </c>
      <c r="C190" s="37" t="s">
        <v>203</v>
      </c>
      <c r="D190" s="22">
        <v>4</v>
      </c>
      <c r="E190" s="22">
        <v>6483</v>
      </c>
      <c r="F190" s="22">
        <v>6553</v>
      </c>
      <c r="G190" s="22">
        <v>70</v>
      </c>
      <c r="H190" s="22">
        <v>0.42</v>
      </c>
      <c r="I190" s="22">
        <v>6483</v>
      </c>
      <c r="J190" s="22">
        <v>6553</v>
      </c>
      <c r="K190" s="22">
        <v>70</v>
      </c>
      <c r="L190" s="22">
        <v>0.42</v>
      </c>
      <c r="M190" s="22">
        <f>L190-H190</f>
        <v>0</v>
      </c>
      <c r="N190" s="22">
        <f>J190-F190</f>
        <v>0</v>
      </c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5.75" customHeight="true" spans="1:26">
      <c r="A191" s="14"/>
      <c r="B191" s="36"/>
      <c r="C191" s="25" t="s">
        <v>204</v>
      </c>
      <c r="D191" s="18">
        <f t="shared" ref="D191:N191" si="73">SUM(D192:D193)</f>
        <v>98</v>
      </c>
      <c r="E191" s="18">
        <f t="shared" si="73"/>
        <v>10819.41</v>
      </c>
      <c r="F191" s="18">
        <f t="shared" si="73"/>
        <v>12871.99</v>
      </c>
      <c r="G191" s="18">
        <f t="shared" si="73"/>
        <v>2052.58</v>
      </c>
      <c r="H191" s="18">
        <f t="shared" si="73"/>
        <v>12.31</v>
      </c>
      <c r="I191" s="18">
        <f t="shared" si="73"/>
        <v>10819.41</v>
      </c>
      <c r="J191" s="18">
        <f t="shared" si="73"/>
        <v>12564.82</v>
      </c>
      <c r="K191" s="18">
        <f t="shared" si="73"/>
        <v>1745.39</v>
      </c>
      <c r="L191" s="18">
        <f t="shared" si="73"/>
        <v>11.59</v>
      </c>
      <c r="M191" s="18">
        <f t="shared" si="73"/>
        <v>-0.72</v>
      </c>
      <c r="N191" s="18">
        <f t="shared" si="73"/>
        <v>-307.17</v>
      </c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ht="15.75" customHeight="true" spans="1:26">
      <c r="A192" s="19">
        <v>120</v>
      </c>
      <c r="B192" s="39">
        <v>117</v>
      </c>
      <c r="C192" s="37" t="s">
        <v>205</v>
      </c>
      <c r="D192" s="22">
        <v>91</v>
      </c>
      <c r="E192" s="22">
        <v>10604.41</v>
      </c>
      <c r="F192" s="22">
        <v>12536.99</v>
      </c>
      <c r="G192" s="22">
        <v>1932.58</v>
      </c>
      <c r="H192" s="22">
        <v>11.59</v>
      </c>
      <c r="I192" s="22">
        <v>10604.41</v>
      </c>
      <c r="J192" s="22">
        <v>12536.9</v>
      </c>
      <c r="K192" s="22">
        <v>1932.49</v>
      </c>
      <c r="L192" s="22">
        <v>11.59</v>
      </c>
      <c r="M192" s="22">
        <f>L192-H192</f>
        <v>0</v>
      </c>
      <c r="N192" s="22">
        <f>J192-F192</f>
        <v>-0.0900000000001455</v>
      </c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5.75" customHeight="true" spans="1:26">
      <c r="A193" s="19">
        <v>121</v>
      </c>
      <c r="B193" s="19">
        <v>121</v>
      </c>
      <c r="C193" s="35" t="s">
        <v>206</v>
      </c>
      <c r="D193" s="22">
        <v>7</v>
      </c>
      <c r="E193" s="22">
        <v>215</v>
      </c>
      <c r="F193" s="22">
        <v>335</v>
      </c>
      <c r="G193" s="22">
        <v>120</v>
      </c>
      <c r="H193" s="22">
        <v>0.72</v>
      </c>
      <c r="I193" s="22">
        <v>215</v>
      </c>
      <c r="J193" s="22">
        <v>27.92</v>
      </c>
      <c r="K193" s="22">
        <v>-187.1</v>
      </c>
      <c r="L193" s="22">
        <v>0</v>
      </c>
      <c r="M193" s="22">
        <f>L193-H193</f>
        <v>-0.72</v>
      </c>
      <c r="N193" s="22">
        <f>J193-F193</f>
        <v>-307.08</v>
      </c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5.75" customHeight="true" spans="1:26">
      <c r="A194" s="46"/>
      <c r="B194" s="47"/>
      <c r="C194" s="24" t="s">
        <v>207</v>
      </c>
      <c r="D194" s="18">
        <f t="shared" ref="D194:N194" si="74">D195</f>
        <v>90</v>
      </c>
      <c r="E194" s="18">
        <f t="shared" si="74"/>
        <v>10984.57</v>
      </c>
      <c r="F194" s="18">
        <f t="shared" si="74"/>
        <v>16524.41</v>
      </c>
      <c r="G194" s="18">
        <f t="shared" si="74"/>
        <v>5539.84</v>
      </c>
      <c r="H194" s="18">
        <f t="shared" si="74"/>
        <v>33.23</v>
      </c>
      <c r="I194" s="18">
        <f t="shared" si="74"/>
        <v>10024.69</v>
      </c>
      <c r="J194" s="18">
        <f t="shared" si="74"/>
        <v>15375.23</v>
      </c>
      <c r="K194" s="18">
        <f t="shared" si="74"/>
        <v>5350.54</v>
      </c>
      <c r="L194" s="18">
        <f t="shared" si="74"/>
        <v>32.1</v>
      </c>
      <c r="M194" s="18">
        <f t="shared" si="74"/>
        <v>-1.13</v>
      </c>
      <c r="N194" s="18">
        <f t="shared" si="74"/>
        <v>-1149.18</v>
      </c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ht="15.75" customHeight="true" spans="1:26">
      <c r="A195" s="19">
        <v>122</v>
      </c>
      <c r="B195" s="39">
        <v>118</v>
      </c>
      <c r="C195" s="37" t="s">
        <v>208</v>
      </c>
      <c r="D195" s="22">
        <v>90</v>
      </c>
      <c r="E195" s="22">
        <v>10984.57</v>
      </c>
      <c r="F195" s="22">
        <v>16524.41</v>
      </c>
      <c r="G195" s="22">
        <v>5539.84</v>
      </c>
      <c r="H195" s="22">
        <v>33.23</v>
      </c>
      <c r="I195" s="22">
        <v>10024.69</v>
      </c>
      <c r="J195" s="22">
        <v>15375.23</v>
      </c>
      <c r="K195" s="22">
        <v>5350.54</v>
      </c>
      <c r="L195" s="22">
        <v>32.1</v>
      </c>
      <c r="M195" s="22">
        <f>L195-H195</f>
        <v>-1.13</v>
      </c>
      <c r="N195" s="22">
        <f>J195-F195</f>
        <v>-1149.18</v>
      </c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5.75" customHeight="true" spans="1:26">
      <c r="A196" s="14"/>
      <c r="B196" s="36"/>
      <c r="C196" s="25" t="s">
        <v>209</v>
      </c>
      <c r="D196" s="18">
        <f t="shared" ref="D196:N196" si="75">D197+D204+D206</f>
        <v>17997</v>
      </c>
      <c r="E196" s="18">
        <f t="shared" si="75"/>
        <v>199730.75</v>
      </c>
      <c r="F196" s="18">
        <f t="shared" si="75"/>
        <v>286925.11</v>
      </c>
      <c r="G196" s="18">
        <f t="shared" si="75"/>
        <v>87194.36</v>
      </c>
      <c r="H196" s="18">
        <f t="shared" si="75"/>
        <v>523.16</v>
      </c>
      <c r="I196" s="18">
        <f t="shared" si="75"/>
        <v>198324.6</v>
      </c>
      <c r="J196" s="18">
        <f t="shared" si="75"/>
        <v>275720.79</v>
      </c>
      <c r="K196" s="18">
        <f t="shared" si="75"/>
        <v>77396.19</v>
      </c>
      <c r="L196" s="18">
        <f t="shared" si="75"/>
        <v>491.19</v>
      </c>
      <c r="M196" s="18">
        <f t="shared" si="75"/>
        <v>-31.97</v>
      </c>
      <c r="N196" s="18">
        <f t="shared" si="75"/>
        <v>-11204.32</v>
      </c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ht="15.75" customHeight="true" spans="1:26">
      <c r="A197" s="14"/>
      <c r="B197" s="15"/>
      <c r="C197" s="17" t="s">
        <v>210</v>
      </c>
      <c r="D197" s="18">
        <f t="shared" ref="D197:N197" si="76">SUM(D198:D203)</f>
        <v>16793</v>
      </c>
      <c r="E197" s="18">
        <f t="shared" si="76"/>
        <v>185930.56</v>
      </c>
      <c r="F197" s="18">
        <f t="shared" si="76"/>
        <v>262366.86</v>
      </c>
      <c r="G197" s="18">
        <f t="shared" si="76"/>
        <v>76436.3</v>
      </c>
      <c r="H197" s="18">
        <f t="shared" si="76"/>
        <v>458.61</v>
      </c>
      <c r="I197" s="18">
        <f t="shared" si="76"/>
        <v>185930.56</v>
      </c>
      <c r="J197" s="18">
        <f t="shared" si="76"/>
        <v>253428.8</v>
      </c>
      <c r="K197" s="18">
        <f t="shared" si="76"/>
        <v>67498.24</v>
      </c>
      <c r="L197" s="18">
        <f t="shared" si="76"/>
        <v>431.8</v>
      </c>
      <c r="M197" s="18">
        <f t="shared" si="76"/>
        <v>-26.81</v>
      </c>
      <c r="N197" s="18">
        <f t="shared" si="76"/>
        <v>-8938.05999999999</v>
      </c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ht="15.75" customHeight="true" spans="1:26">
      <c r="A198" s="19">
        <v>123</v>
      </c>
      <c r="B198" s="20">
        <v>123</v>
      </c>
      <c r="C198" s="35" t="s">
        <v>211</v>
      </c>
      <c r="D198" s="22">
        <v>116</v>
      </c>
      <c r="E198" s="22">
        <v>10007.81</v>
      </c>
      <c r="F198" s="22">
        <v>10801.94</v>
      </c>
      <c r="G198" s="22">
        <v>794.13</v>
      </c>
      <c r="H198" s="22">
        <v>4.76</v>
      </c>
      <c r="I198" s="22">
        <v>10007.81</v>
      </c>
      <c r="J198" s="22">
        <v>5538.51</v>
      </c>
      <c r="K198" s="22">
        <v>-4469.3</v>
      </c>
      <c r="L198" s="22">
        <v>0</v>
      </c>
      <c r="M198" s="22">
        <f t="shared" ref="M198:M203" si="77">L198-H198</f>
        <v>-4.76</v>
      </c>
      <c r="N198" s="22">
        <f t="shared" ref="N198:N203" si="78">J198-F198</f>
        <v>-5263.43</v>
      </c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5.75" customHeight="true" spans="1:26">
      <c r="A199" s="19">
        <v>124</v>
      </c>
      <c r="B199" s="20">
        <v>124</v>
      </c>
      <c r="C199" s="35" t="s">
        <v>212</v>
      </c>
      <c r="D199" s="22">
        <v>8825</v>
      </c>
      <c r="E199" s="22">
        <v>56690.48</v>
      </c>
      <c r="F199" s="22">
        <v>68478.24</v>
      </c>
      <c r="G199" s="22">
        <v>11787.76</v>
      </c>
      <c r="H199" s="22">
        <v>70.73</v>
      </c>
      <c r="I199" s="22">
        <v>56690.48</v>
      </c>
      <c r="J199" s="22">
        <v>68354.07</v>
      </c>
      <c r="K199" s="22">
        <v>11663.59</v>
      </c>
      <c r="L199" s="22">
        <v>69.98</v>
      </c>
      <c r="M199" s="22">
        <f t="shared" si="77"/>
        <v>-0.75</v>
      </c>
      <c r="N199" s="22">
        <f t="shared" si="78"/>
        <v>-124.169999999998</v>
      </c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5.75" customHeight="true" spans="1:26">
      <c r="A200" s="19">
        <v>125</v>
      </c>
      <c r="B200" s="20">
        <v>125</v>
      </c>
      <c r="C200" s="35" t="s">
        <v>213</v>
      </c>
      <c r="D200" s="22">
        <v>1857</v>
      </c>
      <c r="E200" s="22">
        <v>29611.11</v>
      </c>
      <c r="F200" s="22">
        <v>47272.18</v>
      </c>
      <c r="G200" s="22">
        <v>17661.07</v>
      </c>
      <c r="H200" s="22">
        <v>105.96</v>
      </c>
      <c r="I200" s="22">
        <v>29611.11</v>
      </c>
      <c r="J200" s="22">
        <v>45219.13</v>
      </c>
      <c r="K200" s="22">
        <v>15608.02</v>
      </c>
      <c r="L200" s="22">
        <v>93.65</v>
      </c>
      <c r="M200" s="22">
        <f t="shared" si="77"/>
        <v>-12.31</v>
      </c>
      <c r="N200" s="22">
        <f t="shared" si="78"/>
        <v>-2053.05</v>
      </c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5.75" customHeight="true" spans="1:26">
      <c r="A201" s="19">
        <v>126</v>
      </c>
      <c r="B201" s="20">
        <v>126</v>
      </c>
      <c r="C201" s="35" t="s">
        <v>214</v>
      </c>
      <c r="D201" s="22">
        <v>7</v>
      </c>
      <c r="E201" s="22">
        <v>0</v>
      </c>
      <c r="F201" s="22">
        <v>99.42</v>
      </c>
      <c r="G201" s="22">
        <v>99.42</v>
      </c>
      <c r="H201" s="22">
        <v>0.59</v>
      </c>
      <c r="I201" s="22">
        <v>0</v>
      </c>
      <c r="J201" s="22">
        <v>99.42</v>
      </c>
      <c r="K201" s="22">
        <v>99.42</v>
      </c>
      <c r="L201" s="22">
        <v>0.59</v>
      </c>
      <c r="M201" s="22">
        <f t="shared" si="77"/>
        <v>0</v>
      </c>
      <c r="N201" s="22">
        <f t="shared" si="78"/>
        <v>0</v>
      </c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5.75" customHeight="true" spans="1:26">
      <c r="A202" s="19">
        <v>127</v>
      </c>
      <c r="B202" s="20">
        <v>127</v>
      </c>
      <c r="C202" s="35" t="s">
        <v>215</v>
      </c>
      <c r="D202" s="22">
        <v>5797</v>
      </c>
      <c r="E202" s="22">
        <v>87187.72</v>
      </c>
      <c r="F202" s="22">
        <v>132143.99</v>
      </c>
      <c r="G202" s="22">
        <v>44956.27</v>
      </c>
      <c r="H202" s="22">
        <v>269.74</v>
      </c>
      <c r="I202" s="22">
        <v>87187.72</v>
      </c>
      <c r="J202" s="22">
        <v>131018.71</v>
      </c>
      <c r="K202" s="22">
        <v>43830.99</v>
      </c>
      <c r="L202" s="22">
        <v>262.99</v>
      </c>
      <c r="M202" s="22">
        <f t="shared" si="77"/>
        <v>-6.75</v>
      </c>
      <c r="N202" s="22">
        <f t="shared" si="78"/>
        <v>-1125.27999999998</v>
      </c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5.75" customHeight="true" spans="1:26">
      <c r="A203" s="19">
        <v>128</v>
      </c>
      <c r="B203" s="20">
        <v>130</v>
      </c>
      <c r="C203" s="35" t="s">
        <v>216</v>
      </c>
      <c r="D203" s="22">
        <v>191</v>
      </c>
      <c r="E203" s="22">
        <v>2433.44</v>
      </c>
      <c r="F203" s="22">
        <v>3571.09</v>
      </c>
      <c r="G203" s="22">
        <v>1137.65</v>
      </c>
      <c r="H203" s="22">
        <v>6.83</v>
      </c>
      <c r="I203" s="22">
        <v>2433.44</v>
      </c>
      <c r="J203" s="22">
        <v>3198.96</v>
      </c>
      <c r="K203" s="22">
        <v>765.52</v>
      </c>
      <c r="L203" s="22">
        <v>4.59</v>
      </c>
      <c r="M203" s="22">
        <f t="shared" si="77"/>
        <v>-2.24</v>
      </c>
      <c r="N203" s="22">
        <f t="shared" si="78"/>
        <v>-372.13</v>
      </c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5.75" customHeight="true" spans="1:26">
      <c r="A204" s="14"/>
      <c r="B204" s="15"/>
      <c r="C204" s="26" t="s">
        <v>217</v>
      </c>
      <c r="D204" s="18">
        <f t="shared" ref="D204:N204" si="79">D205</f>
        <v>100</v>
      </c>
      <c r="E204" s="18">
        <f t="shared" si="79"/>
        <v>423.07</v>
      </c>
      <c r="F204" s="18">
        <f t="shared" si="79"/>
        <v>1298.46</v>
      </c>
      <c r="G204" s="18">
        <f t="shared" si="79"/>
        <v>875.39</v>
      </c>
      <c r="H204" s="18">
        <f t="shared" si="79"/>
        <v>5.25</v>
      </c>
      <c r="I204" s="18">
        <f t="shared" si="79"/>
        <v>423.07</v>
      </c>
      <c r="J204" s="18">
        <f t="shared" si="79"/>
        <v>1019.79</v>
      </c>
      <c r="K204" s="18">
        <f t="shared" si="79"/>
        <v>596.72</v>
      </c>
      <c r="L204" s="18">
        <f t="shared" si="79"/>
        <v>3.58</v>
      </c>
      <c r="M204" s="18">
        <f t="shared" si="79"/>
        <v>-1.67</v>
      </c>
      <c r="N204" s="18">
        <f t="shared" si="79"/>
        <v>-278.67</v>
      </c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ht="15.75" customHeight="true" spans="1:26">
      <c r="A205" s="19">
        <v>129</v>
      </c>
      <c r="B205" s="20">
        <v>128</v>
      </c>
      <c r="C205" s="35" t="s">
        <v>218</v>
      </c>
      <c r="D205" s="22">
        <v>100</v>
      </c>
      <c r="E205" s="22">
        <v>423.07</v>
      </c>
      <c r="F205" s="22">
        <v>1298.46</v>
      </c>
      <c r="G205" s="22">
        <v>875.39</v>
      </c>
      <c r="H205" s="22">
        <v>5.25</v>
      </c>
      <c r="I205" s="22">
        <v>423.07</v>
      </c>
      <c r="J205" s="22">
        <v>1019.79</v>
      </c>
      <c r="K205" s="22">
        <v>596.72</v>
      </c>
      <c r="L205" s="22">
        <v>3.58</v>
      </c>
      <c r="M205" s="22">
        <f>L205-H205</f>
        <v>-1.67</v>
      </c>
      <c r="N205" s="22">
        <f>J205-F205</f>
        <v>-278.67</v>
      </c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5.75" customHeight="true" spans="1:26">
      <c r="A206" s="14"/>
      <c r="B206" s="48"/>
      <c r="C206" s="17" t="s">
        <v>219</v>
      </c>
      <c r="D206" s="18">
        <f t="shared" ref="D206:N206" si="80">D207</f>
        <v>1104</v>
      </c>
      <c r="E206" s="18">
        <f t="shared" si="80"/>
        <v>13377.12</v>
      </c>
      <c r="F206" s="18">
        <f t="shared" si="80"/>
        <v>23259.79</v>
      </c>
      <c r="G206" s="18">
        <f t="shared" si="80"/>
        <v>9882.67</v>
      </c>
      <c r="H206" s="18">
        <f t="shared" si="80"/>
        <v>59.3</v>
      </c>
      <c r="I206" s="18">
        <f t="shared" si="80"/>
        <v>11970.97</v>
      </c>
      <c r="J206" s="18">
        <f t="shared" si="80"/>
        <v>21272.2</v>
      </c>
      <c r="K206" s="18">
        <f t="shared" si="80"/>
        <v>9301.23</v>
      </c>
      <c r="L206" s="18">
        <f t="shared" si="80"/>
        <v>55.81</v>
      </c>
      <c r="M206" s="18">
        <f t="shared" si="80"/>
        <v>-3.48999999999999</v>
      </c>
      <c r="N206" s="18">
        <f t="shared" si="80"/>
        <v>-1987.59</v>
      </c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ht="15.75" customHeight="true" spans="1:26">
      <c r="A207" s="19">
        <v>130</v>
      </c>
      <c r="B207" s="20">
        <v>129</v>
      </c>
      <c r="C207" s="35" t="s">
        <v>220</v>
      </c>
      <c r="D207" s="22">
        <v>1104</v>
      </c>
      <c r="E207" s="22">
        <v>13377.12</v>
      </c>
      <c r="F207" s="22">
        <v>23259.79</v>
      </c>
      <c r="G207" s="22">
        <v>9882.67</v>
      </c>
      <c r="H207" s="22">
        <v>59.3</v>
      </c>
      <c r="I207" s="22">
        <v>11970.97</v>
      </c>
      <c r="J207" s="22">
        <v>21272.2</v>
      </c>
      <c r="K207" s="22">
        <v>9301.23</v>
      </c>
      <c r="L207" s="22">
        <v>55.81</v>
      </c>
      <c r="M207" s="22">
        <f>L207-H207</f>
        <v>-3.48999999999999</v>
      </c>
      <c r="N207" s="22">
        <f>J207-F207</f>
        <v>-1987.59</v>
      </c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5.75" customHeight="true" spans="1:26">
      <c r="A208" s="14"/>
      <c r="B208" s="48"/>
      <c r="C208" s="17" t="s">
        <v>221</v>
      </c>
      <c r="D208" s="49">
        <f t="shared" ref="D208:N208" si="81">D209</f>
        <v>169</v>
      </c>
      <c r="E208" s="49">
        <f t="shared" si="81"/>
        <v>186.21</v>
      </c>
      <c r="F208" s="49">
        <f t="shared" si="81"/>
        <v>6884.78</v>
      </c>
      <c r="G208" s="49">
        <f t="shared" si="81"/>
        <v>6698.57</v>
      </c>
      <c r="H208" s="49">
        <f t="shared" si="81"/>
        <v>41.31</v>
      </c>
      <c r="I208" s="49">
        <f t="shared" si="81"/>
        <v>186.21</v>
      </c>
      <c r="J208" s="49">
        <f t="shared" si="81"/>
        <v>6207</v>
      </c>
      <c r="K208" s="49">
        <f t="shared" si="81"/>
        <v>6020.79</v>
      </c>
      <c r="L208" s="49">
        <f t="shared" si="81"/>
        <v>36.12</v>
      </c>
      <c r="M208" s="49">
        <f t="shared" si="81"/>
        <v>-5.19</v>
      </c>
      <c r="N208" s="49">
        <f t="shared" si="81"/>
        <v>-677.78</v>
      </c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ht="15.75" customHeight="true" spans="1:26">
      <c r="A209" s="19">
        <v>131</v>
      </c>
      <c r="B209" s="20">
        <v>131</v>
      </c>
      <c r="C209" s="35" t="s">
        <v>222</v>
      </c>
      <c r="D209" s="50">
        <v>169</v>
      </c>
      <c r="E209" s="50">
        <v>186.21</v>
      </c>
      <c r="F209" s="50">
        <v>6884.78</v>
      </c>
      <c r="G209" s="50">
        <v>6698.57</v>
      </c>
      <c r="H209" s="50">
        <v>41.31</v>
      </c>
      <c r="I209" s="50">
        <v>186.21</v>
      </c>
      <c r="J209" s="50">
        <v>6207</v>
      </c>
      <c r="K209" s="50">
        <v>6020.79</v>
      </c>
      <c r="L209" s="50">
        <v>36.12</v>
      </c>
      <c r="M209" s="50">
        <f>L209-H209</f>
        <v>-5.19</v>
      </c>
      <c r="N209" s="50">
        <f>J209-F209</f>
        <v>-677.78</v>
      </c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</sheetData>
  <autoFilter ref="A4:N209">
    <extLst/>
  </autoFilter>
  <mergeCells count="7">
    <mergeCell ref="A1:N1"/>
    <mergeCell ref="E3:H3"/>
    <mergeCell ref="I3:L3"/>
    <mergeCell ref="M3:N3"/>
    <mergeCell ref="A3:A4"/>
    <mergeCell ref="B3:B4"/>
    <mergeCell ref="D3:D4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0"/>
  <sheetViews>
    <sheetView tabSelected="1" view="pageBreakPreview" zoomScaleNormal="90" zoomScaleSheetLayoutView="100" workbookViewId="0">
      <pane ySplit="4" topLeftCell="A27" activePane="bottomLeft" state="frozen"/>
      <selection/>
      <selection pane="bottomLeft" activeCell="A2" sqref="A2:B3"/>
    </sheetView>
  </sheetViews>
  <sheetFormatPr defaultColWidth="9" defaultRowHeight="13.5"/>
  <cols>
    <col min="1" max="1" width="4.75" style="51" customWidth="true"/>
    <col min="2" max="2" width="63.75" style="52" customWidth="true"/>
    <col min="3" max="13" width="14" style="51" customWidth="true"/>
    <col min="14" max="16384" width="9" style="51"/>
  </cols>
  <sheetData>
    <row r="1" spans="1:2">
      <c r="A1" s="53" t="s">
        <v>223</v>
      </c>
      <c r="B1" s="54"/>
    </row>
    <row r="2" spans="1:13">
      <c r="A2" s="55" t="s">
        <v>224</v>
      </c>
      <c r="B2" s="55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>
      <c r="A3" s="55"/>
      <c r="B3" s="55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ht="14.25" spans="1:13">
      <c r="A4" s="57"/>
      <c r="B4" s="58" t="s">
        <v>225</v>
      </c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</row>
    <row r="5" spans="1:13">
      <c r="A5" s="59"/>
      <c r="B5" s="60" t="s">
        <v>226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</row>
    <row r="6" spans="2:2">
      <c r="B6" s="61" t="s">
        <v>227</v>
      </c>
    </row>
    <row r="7" spans="1:2">
      <c r="A7" s="62">
        <v>1</v>
      </c>
      <c r="B7" s="63" t="s">
        <v>40</v>
      </c>
    </row>
    <row r="8" spans="1:2">
      <c r="A8" s="40"/>
      <c r="B8" s="61" t="s">
        <v>228</v>
      </c>
    </row>
    <row r="9" spans="1:2">
      <c r="A9" s="62">
        <v>2</v>
      </c>
      <c r="B9" s="63" t="s">
        <v>33</v>
      </c>
    </row>
    <row r="10" spans="1:2">
      <c r="A10" s="40"/>
      <c r="B10" s="61" t="s">
        <v>229</v>
      </c>
    </row>
    <row r="11" spans="1:2">
      <c r="A11" s="62">
        <v>3</v>
      </c>
      <c r="B11" s="63" t="s">
        <v>230</v>
      </c>
    </row>
    <row r="12" spans="1:2">
      <c r="A12" s="40"/>
      <c r="B12" s="61" t="s">
        <v>231</v>
      </c>
    </row>
    <row r="13" spans="1:2">
      <c r="A13" s="62">
        <v>4</v>
      </c>
      <c r="B13" s="63" t="s">
        <v>52</v>
      </c>
    </row>
    <row r="14" spans="1:2">
      <c r="A14" s="62">
        <v>5</v>
      </c>
      <c r="B14" s="63" t="s">
        <v>51</v>
      </c>
    </row>
    <row r="15" spans="1:2">
      <c r="A15" s="40"/>
      <c r="B15" s="61" t="s">
        <v>232</v>
      </c>
    </row>
    <row r="16" spans="1:2">
      <c r="A16" s="62">
        <v>6</v>
      </c>
      <c r="B16" s="63" t="s">
        <v>49</v>
      </c>
    </row>
    <row r="17" spans="1:2">
      <c r="A17" s="40"/>
      <c r="B17" s="60" t="s">
        <v>233</v>
      </c>
    </row>
    <row r="18" spans="1:2">
      <c r="A18" s="40"/>
      <c r="B18" s="61" t="s">
        <v>234</v>
      </c>
    </row>
    <row r="19" spans="1:2">
      <c r="A19" s="62">
        <v>7</v>
      </c>
      <c r="B19" s="62" t="s">
        <v>235</v>
      </c>
    </row>
    <row r="20" spans="1:2">
      <c r="A20" s="40"/>
      <c r="B20" s="61" t="s">
        <v>236</v>
      </c>
    </row>
    <row r="21" spans="1:2">
      <c r="A21" s="62">
        <v>8</v>
      </c>
      <c r="B21" s="62" t="s">
        <v>237</v>
      </c>
    </row>
    <row r="22" spans="1:2">
      <c r="A22" s="40"/>
      <c r="B22" s="61" t="s">
        <v>238</v>
      </c>
    </row>
    <row r="23" spans="1:2">
      <c r="A23" s="62">
        <v>9</v>
      </c>
      <c r="B23" s="63" t="s">
        <v>239</v>
      </c>
    </row>
    <row r="24" spans="1:2">
      <c r="A24" s="40"/>
      <c r="B24" s="61" t="s">
        <v>240</v>
      </c>
    </row>
    <row r="25" spans="1:2">
      <c r="A25" s="62">
        <v>10</v>
      </c>
      <c r="B25" s="63" t="s">
        <v>60</v>
      </c>
    </row>
    <row r="26" spans="1:2">
      <c r="A26" s="40"/>
      <c r="B26" s="61" t="s">
        <v>241</v>
      </c>
    </row>
    <row r="27" spans="1:2">
      <c r="A27" s="62">
        <v>11</v>
      </c>
      <c r="B27" s="63" t="s">
        <v>64</v>
      </c>
    </row>
    <row r="28" spans="1:2">
      <c r="A28" s="40"/>
      <c r="B28" s="60" t="s">
        <v>242</v>
      </c>
    </row>
    <row r="29" spans="1:2">
      <c r="A29" s="40"/>
      <c r="B29" s="61" t="s">
        <v>243</v>
      </c>
    </row>
    <row r="30" spans="1:2">
      <c r="A30" s="62">
        <v>12</v>
      </c>
      <c r="B30" s="63" t="s">
        <v>244</v>
      </c>
    </row>
    <row r="31" spans="1:2">
      <c r="A31" s="62">
        <v>13</v>
      </c>
      <c r="B31" s="63" t="s">
        <v>69</v>
      </c>
    </row>
    <row r="32" spans="1:2">
      <c r="A32" s="62">
        <v>14</v>
      </c>
      <c r="B32" s="63" t="s">
        <v>245</v>
      </c>
    </row>
    <row r="33" spans="1:2">
      <c r="A33" s="62">
        <v>15</v>
      </c>
      <c r="B33" s="63" t="s">
        <v>246</v>
      </c>
    </row>
    <row r="34" spans="1:2">
      <c r="A34" s="40"/>
      <c r="B34" s="61" t="s">
        <v>247</v>
      </c>
    </row>
    <row r="35" spans="1:2">
      <c r="A35" s="62">
        <v>16</v>
      </c>
      <c r="B35" s="63" t="s">
        <v>248</v>
      </c>
    </row>
    <row r="36" spans="1:2">
      <c r="A36" s="62">
        <v>17</v>
      </c>
      <c r="B36" s="63" t="s">
        <v>67</v>
      </c>
    </row>
    <row r="37" spans="1:2">
      <c r="A37" s="62">
        <v>18</v>
      </c>
      <c r="B37" s="63" t="s">
        <v>249</v>
      </c>
    </row>
    <row r="38" spans="1:2">
      <c r="A38" s="40"/>
      <c r="B38" s="61" t="s">
        <v>250</v>
      </c>
    </row>
    <row r="39" spans="1:2">
      <c r="A39" s="62">
        <v>19</v>
      </c>
      <c r="B39" s="63" t="s">
        <v>251</v>
      </c>
    </row>
    <row r="40" spans="1:2">
      <c r="A40" s="62">
        <v>20</v>
      </c>
      <c r="B40" s="63" t="s">
        <v>252</v>
      </c>
    </row>
    <row r="41" spans="1:2">
      <c r="A41" s="40"/>
      <c r="B41" s="61" t="s">
        <v>253</v>
      </c>
    </row>
    <row r="42" spans="1:2">
      <c r="A42" s="62">
        <v>21</v>
      </c>
      <c r="B42" s="63" t="s">
        <v>254</v>
      </c>
    </row>
    <row r="43" spans="1:2">
      <c r="A43" s="40"/>
      <c r="B43" s="61" t="s">
        <v>255</v>
      </c>
    </row>
    <row r="44" spans="1:2">
      <c r="A44" s="62">
        <v>22</v>
      </c>
      <c r="B44" s="63" t="s">
        <v>84</v>
      </c>
    </row>
    <row r="45" spans="1:2">
      <c r="A45" s="62">
        <v>23</v>
      </c>
      <c r="B45" s="63" t="s">
        <v>85</v>
      </c>
    </row>
    <row r="46" spans="1:2">
      <c r="A46" s="40"/>
      <c r="B46" s="61" t="s">
        <v>256</v>
      </c>
    </row>
    <row r="47" spans="1:2">
      <c r="A47" s="62">
        <v>24</v>
      </c>
      <c r="B47" s="63" t="s">
        <v>94</v>
      </c>
    </row>
    <row r="48" spans="1:2">
      <c r="A48" s="40"/>
      <c r="B48" s="61" t="s">
        <v>257</v>
      </c>
    </row>
    <row r="49" spans="1:2">
      <c r="A49" s="62">
        <v>25</v>
      </c>
      <c r="B49" s="63" t="s">
        <v>258</v>
      </c>
    </row>
    <row r="50" spans="1:2">
      <c r="A50" s="40"/>
      <c r="B50" s="61" t="s">
        <v>259</v>
      </c>
    </row>
    <row r="51" spans="1:2">
      <c r="A51" s="62">
        <v>26</v>
      </c>
      <c r="B51" s="63" t="s">
        <v>75</v>
      </c>
    </row>
    <row r="52" spans="1:2">
      <c r="A52" s="62">
        <v>27</v>
      </c>
      <c r="B52" s="63" t="s">
        <v>260</v>
      </c>
    </row>
    <row r="53" spans="1:2">
      <c r="A53" s="62">
        <v>28</v>
      </c>
      <c r="B53" s="63" t="s">
        <v>73</v>
      </c>
    </row>
    <row r="54" spans="1:2">
      <c r="A54" s="40"/>
      <c r="B54" s="61" t="s">
        <v>261</v>
      </c>
    </row>
    <row r="55" spans="1:2">
      <c r="A55" s="62">
        <v>29</v>
      </c>
      <c r="B55" s="63" t="s">
        <v>77</v>
      </c>
    </row>
    <row r="56" spans="1:2">
      <c r="A56" s="62">
        <v>30</v>
      </c>
      <c r="B56" s="63" t="s">
        <v>262</v>
      </c>
    </row>
    <row r="57" spans="1:2">
      <c r="A57" s="40"/>
      <c r="B57" s="61" t="s">
        <v>263</v>
      </c>
    </row>
    <row r="58" spans="1:2">
      <c r="A58" s="62">
        <v>31</v>
      </c>
      <c r="B58" s="63" t="s">
        <v>89</v>
      </c>
    </row>
    <row r="59" spans="1:2">
      <c r="A59" s="40"/>
      <c r="B59" s="60" t="s">
        <v>264</v>
      </c>
    </row>
    <row r="60" spans="1:2">
      <c r="A60" s="40"/>
      <c r="B60" s="61" t="s">
        <v>265</v>
      </c>
    </row>
    <row r="61" spans="1:2">
      <c r="A61" s="62">
        <v>32</v>
      </c>
      <c r="B61" s="63" t="s">
        <v>101</v>
      </c>
    </row>
    <row r="62" spans="1:2">
      <c r="A62" s="62">
        <v>33</v>
      </c>
      <c r="B62" s="63" t="s">
        <v>266</v>
      </c>
    </row>
    <row r="63" spans="1:2">
      <c r="A63" s="62">
        <v>34</v>
      </c>
      <c r="B63" s="63" t="s">
        <v>267</v>
      </c>
    </row>
    <row r="64" spans="1:2">
      <c r="A64" s="40"/>
      <c r="B64" s="61" t="s">
        <v>268</v>
      </c>
    </row>
    <row r="65" spans="1:2">
      <c r="A65" s="62">
        <v>35</v>
      </c>
      <c r="B65" s="63" t="s">
        <v>103</v>
      </c>
    </row>
    <row r="66" spans="1:2">
      <c r="A66" s="40"/>
      <c r="B66" s="60" t="s">
        <v>269</v>
      </c>
    </row>
    <row r="67" spans="1:2">
      <c r="A67" s="40"/>
      <c r="B67" s="61" t="s">
        <v>270</v>
      </c>
    </row>
    <row r="68" spans="1:2">
      <c r="A68" s="62">
        <v>36</v>
      </c>
      <c r="B68" s="63" t="s">
        <v>271</v>
      </c>
    </row>
    <row r="69" spans="1:2">
      <c r="A69" s="40"/>
      <c r="B69" s="61" t="s">
        <v>272</v>
      </c>
    </row>
    <row r="70" spans="1:2">
      <c r="A70" s="62">
        <v>37</v>
      </c>
      <c r="B70" s="63" t="s">
        <v>273</v>
      </c>
    </row>
    <row r="71" spans="1:2">
      <c r="A71" s="40"/>
      <c r="B71" s="61" t="s">
        <v>274</v>
      </c>
    </row>
    <row r="72" spans="1:2">
      <c r="A72" s="62">
        <v>38</v>
      </c>
      <c r="B72" s="63" t="s">
        <v>275</v>
      </c>
    </row>
    <row r="73" spans="1:2">
      <c r="A73" s="62">
        <v>39</v>
      </c>
      <c r="B73" s="63" t="s">
        <v>276</v>
      </c>
    </row>
    <row r="74" spans="1:2">
      <c r="A74" s="40"/>
      <c r="B74" s="60" t="s">
        <v>277</v>
      </c>
    </row>
    <row r="75" spans="1:2">
      <c r="A75" s="40"/>
      <c r="B75" s="61" t="s">
        <v>278</v>
      </c>
    </row>
    <row r="76" spans="1:2">
      <c r="A76" s="62">
        <v>40</v>
      </c>
      <c r="B76" s="63" t="s">
        <v>279</v>
      </c>
    </row>
    <row r="77" spans="1:2">
      <c r="A77" s="62">
        <v>41</v>
      </c>
      <c r="B77" s="63" t="s">
        <v>280</v>
      </c>
    </row>
    <row r="78" spans="1:2">
      <c r="A78" s="62">
        <v>42</v>
      </c>
      <c r="B78" s="63" t="s">
        <v>117</v>
      </c>
    </row>
    <row r="79" spans="1:2">
      <c r="A79" s="40"/>
      <c r="B79" s="61" t="s">
        <v>281</v>
      </c>
    </row>
    <row r="80" spans="1:2">
      <c r="A80" s="62">
        <v>43</v>
      </c>
      <c r="B80" s="63" t="s">
        <v>282</v>
      </c>
    </row>
    <row r="81" spans="1:2">
      <c r="A81" s="62">
        <v>44</v>
      </c>
      <c r="B81" s="63" t="s">
        <v>119</v>
      </c>
    </row>
    <row r="82" spans="1:2">
      <c r="A82" s="40"/>
      <c r="B82" s="60" t="s">
        <v>283</v>
      </c>
    </row>
    <row r="83" spans="1:2">
      <c r="A83" s="40"/>
      <c r="B83" s="61" t="s">
        <v>284</v>
      </c>
    </row>
    <row r="84" spans="1:2">
      <c r="A84" s="62">
        <v>45</v>
      </c>
      <c r="B84" s="63" t="s">
        <v>285</v>
      </c>
    </row>
    <row r="85" spans="1:2">
      <c r="A85" s="40"/>
      <c r="B85" s="61" t="s">
        <v>286</v>
      </c>
    </row>
    <row r="86" spans="1:2">
      <c r="A86" s="62">
        <v>46</v>
      </c>
      <c r="B86" s="63" t="s">
        <v>122</v>
      </c>
    </row>
    <row r="87" spans="1:2">
      <c r="A87" s="62">
        <v>47</v>
      </c>
      <c r="B87" s="63" t="s">
        <v>127</v>
      </c>
    </row>
    <row r="88" spans="1:2">
      <c r="A88" s="62">
        <v>48</v>
      </c>
      <c r="B88" s="63" t="s">
        <v>287</v>
      </c>
    </row>
    <row r="89" spans="1:2">
      <c r="A89" s="62">
        <v>49</v>
      </c>
      <c r="B89" s="63" t="s">
        <v>288</v>
      </c>
    </row>
    <row r="90" spans="1:2">
      <c r="A90" s="40"/>
      <c r="B90" s="61" t="s">
        <v>289</v>
      </c>
    </row>
    <row r="91" spans="1:2">
      <c r="A91" s="62">
        <v>50</v>
      </c>
      <c r="B91" s="63" t="s">
        <v>129</v>
      </c>
    </row>
    <row r="92" spans="1:2">
      <c r="A92" s="62">
        <v>51</v>
      </c>
      <c r="B92" s="63" t="s">
        <v>290</v>
      </c>
    </row>
    <row r="93" spans="1:2">
      <c r="A93" s="40"/>
      <c r="B93" s="60" t="s">
        <v>291</v>
      </c>
    </row>
    <row r="94" spans="1:2">
      <c r="A94" s="40"/>
      <c r="B94" s="61" t="s">
        <v>292</v>
      </c>
    </row>
    <row r="95" spans="1:2">
      <c r="A95" s="62">
        <v>52</v>
      </c>
      <c r="B95" s="63" t="s">
        <v>132</v>
      </c>
    </row>
    <row r="96" spans="1:2">
      <c r="A96" s="62">
        <v>53</v>
      </c>
      <c r="B96" s="63" t="s">
        <v>133</v>
      </c>
    </row>
    <row r="97" spans="1:2">
      <c r="A97" s="62">
        <v>54</v>
      </c>
      <c r="B97" s="63" t="s">
        <v>134</v>
      </c>
    </row>
    <row r="98" spans="1:2">
      <c r="A98" s="62">
        <v>55</v>
      </c>
      <c r="B98" s="63" t="s">
        <v>293</v>
      </c>
    </row>
    <row r="99" spans="1:2">
      <c r="A99" s="40"/>
      <c r="B99" s="61" t="s">
        <v>294</v>
      </c>
    </row>
    <row r="100" spans="1:2">
      <c r="A100" s="62">
        <v>56</v>
      </c>
      <c r="B100" s="63" t="s">
        <v>142</v>
      </c>
    </row>
    <row r="101" spans="1:2">
      <c r="A101" s="40"/>
      <c r="B101" s="61" t="s">
        <v>295</v>
      </c>
    </row>
    <row r="102" spans="1:2">
      <c r="A102" s="62">
        <v>57</v>
      </c>
      <c r="B102" s="63" t="s">
        <v>136</v>
      </c>
    </row>
    <row r="103" spans="1:2">
      <c r="A103" s="62">
        <v>58</v>
      </c>
      <c r="B103" s="63" t="s">
        <v>137</v>
      </c>
    </row>
    <row r="104" spans="1:2">
      <c r="A104" s="40"/>
      <c r="B104" s="64" t="s">
        <v>296</v>
      </c>
    </row>
    <row r="105" spans="1:2">
      <c r="A105" s="40"/>
      <c r="B105" s="61" t="s">
        <v>297</v>
      </c>
    </row>
    <row r="106" spans="1:2">
      <c r="A106" s="62">
        <v>59</v>
      </c>
      <c r="B106" s="63" t="s">
        <v>146</v>
      </c>
    </row>
    <row r="107" spans="1:2">
      <c r="A107" s="62">
        <v>60</v>
      </c>
      <c r="B107" s="63" t="s">
        <v>298</v>
      </c>
    </row>
    <row r="108" spans="1:2">
      <c r="A108" s="40"/>
      <c r="B108" s="61" t="s">
        <v>299</v>
      </c>
    </row>
    <row r="109" spans="1:2">
      <c r="A109" s="62">
        <v>61</v>
      </c>
      <c r="B109" s="63" t="s">
        <v>149</v>
      </c>
    </row>
    <row r="110" spans="1:2">
      <c r="A110" s="40"/>
      <c r="B110" s="61" t="s">
        <v>300</v>
      </c>
    </row>
    <row r="111" spans="1:2">
      <c r="A111" s="62">
        <v>62</v>
      </c>
      <c r="B111" s="63" t="s">
        <v>301</v>
      </c>
    </row>
    <row r="112" spans="1:2">
      <c r="A112" s="62">
        <v>63</v>
      </c>
      <c r="B112" s="63" t="s">
        <v>302</v>
      </c>
    </row>
    <row r="113" spans="1:2">
      <c r="A113" s="40"/>
      <c r="B113" s="61" t="s">
        <v>303</v>
      </c>
    </row>
    <row r="114" spans="1:2">
      <c r="A114" s="62">
        <v>64</v>
      </c>
      <c r="B114" s="63" t="s">
        <v>157</v>
      </c>
    </row>
    <row r="115" spans="1:2">
      <c r="A115" s="62">
        <v>65</v>
      </c>
      <c r="B115" s="63" t="s">
        <v>158</v>
      </c>
    </row>
    <row r="116" spans="1:2">
      <c r="A116" s="40"/>
      <c r="B116" s="61" t="s">
        <v>304</v>
      </c>
    </row>
    <row r="117" spans="1:2">
      <c r="A117" s="62">
        <v>66</v>
      </c>
      <c r="B117" s="63" t="s">
        <v>160</v>
      </c>
    </row>
    <row r="118" spans="1:2">
      <c r="A118" s="62">
        <v>67</v>
      </c>
      <c r="B118" s="63" t="s">
        <v>161</v>
      </c>
    </row>
    <row r="119" spans="1:2">
      <c r="A119" s="62">
        <v>68</v>
      </c>
      <c r="B119" s="63" t="s">
        <v>305</v>
      </c>
    </row>
    <row r="120" spans="1:2">
      <c r="A120" s="40"/>
      <c r="B120" s="61" t="s">
        <v>306</v>
      </c>
    </row>
    <row r="121" spans="1:2">
      <c r="A121" s="62">
        <v>69</v>
      </c>
      <c r="B121" s="63" t="s">
        <v>155</v>
      </c>
    </row>
    <row r="122" spans="1:2">
      <c r="A122" s="62">
        <v>70</v>
      </c>
      <c r="B122" s="63" t="s">
        <v>307</v>
      </c>
    </row>
    <row r="123" spans="1:2">
      <c r="A123" s="40"/>
      <c r="B123" s="60" t="s">
        <v>308</v>
      </c>
    </row>
    <row r="124" spans="1:2">
      <c r="A124" s="40"/>
      <c r="B124" s="61" t="s">
        <v>309</v>
      </c>
    </row>
    <row r="125" spans="1:2">
      <c r="A125" s="62">
        <v>71</v>
      </c>
      <c r="B125" s="63" t="s">
        <v>165</v>
      </c>
    </row>
    <row r="126" spans="1:2">
      <c r="A126" s="62">
        <v>72</v>
      </c>
      <c r="B126" s="63" t="s">
        <v>170</v>
      </c>
    </row>
    <row r="127" spans="1:2">
      <c r="A127" s="62">
        <v>73</v>
      </c>
      <c r="B127" s="63" t="s">
        <v>310</v>
      </c>
    </row>
    <row r="128" spans="1:2">
      <c r="A128" s="62">
        <v>74</v>
      </c>
      <c r="B128" s="63" t="s">
        <v>167</v>
      </c>
    </row>
    <row r="129" spans="1:2">
      <c r="A129" s="62">
        <v>75</v>
      </c>
      <c r="B129" s="63" t="s">
        <v>311</v>
      </c>
    </row>
    <row r="130" spans="1:2">
      <c r="A130" s="62">
        <v>76</v>
      </c>
      <c r="B130" s="63" t="s">
        <v>169</v>
      </c>
    </row>
    <row r="131" spans="1:2">
      <c r="A131" s="40"/>
      <c r="B131" s="61" t="s">
        <v>312</v>
      </c>
    </row>
    <row r="132" spans="1:2">
      <c r="A132" s="62">
        <v>77</v>
      </c>
      <c r="B132" s="63" t="s">
        <v>313</v>
      </c>
    </row>
    <row r="133" spans="1:2">
      <c r="A133" s="40"/>
      <c r="B133" s="61" t="s">
        <v>314</v>
      </c>
    </row>
    <row r="134" spans="1:2">
      <c r="A134" s="62">
        <v>78</v>
      </c>
      <c r="B134" s="63" t="s">
        <v>174</v>
      </c>
    </row>
    <row r="135" spans="1:2">
      <c r="A135" s="40"/>
      <c r="B135" s="64" t="s">
        <v>315</v>
      </c>
    </row>
    <row r="136" spans="1:2">
      <c r="A136" s="40"/>
      <c r="B136" s="61" t="s">
        <v>316</v>
      </c>
    </row>
    <row r="137" spans="1:2">
      <c r="A137" s="62">
        <v>79</v>
      </c>
      <c r="B137" s="63" t="s">
        <v>182</v>
      </c>
    </row>
    <row r="138" spans="1:2">
      <c r="A138" s="62">
        <v>80</v>
      </c>
      <c r="B138" s="63" t="s">
        <v>317</v>
      </c>
    </row>
    <row r="139" spans="1:2">
      <c r="A139" s="62">
        <v>81</v>
      </c>
      <c r="B139" s="63" t="s">
        <v>318</v>
      </c>
    </row>
    <row r="140" spans="1:2">
      <c r="A140" s="62">
        <v>82</v>
      </c>
      <c r="B140" s="63" t="s">
        <v>319</v>
      </c>
    </row>
    <row r="141" spans="1:2">
      <c r="A141" s="40"/>
      <c r="B141" s="61" t="s">
        <v>320</v>
      </c>
    </row>
    <row r="142" spans="1:2">
      <c r="A142" s="62">
        <v>83</v>
      </c>
      <c r="B142" s="63" t="s">
        <v>184</v>
      </c>
    </row>
    <row r="143" spans="1:2">
      <c r="A143" s="40"/>
      <c r="B143" s="61" t="s">
        <v>321</v>
      </c>
    </row>
    <row r="144" spans="1:2">
      <c r="A144" s="62">
        <v>84</v>
      </c>
      <c r="B144" s="63" t="s">
        <v>186</v>
      </c>
    </row>
    <row r="145" spans="1:2">
      <c r="A145" s="40"/>
      <c r="B145" s="61" t="s">
        <v>322</v>
      </c>
    </row>
    <row r="146" spans="1:2">
      <c r="A146" s="62">
        <v>85</v>
      </c>
      <c r="B146" s="63" t="s">
        <v>323</v>
      </c>
    </row>
    <row r="147" spans="1:2">
      <c r="A147" s="40"/>
      <c r="B147" s="60" t="s">
        <v>324</v>
      </c>
    </row>
    <row r="148" spans="1:2">
      <c r="A148" s="40"/>
      <c r="B148" s="61" t="s">
        <v>325</v>
      </c>
    </row>
    <row r="149" spans="1:2">
      <c r="A149" s="62">
        <v>86</v>
      </c>
      <c r="B149" s="63" t="s">
        <v>197</v>
      </c>
    </row>
    <row r="150" spans="1:2">
      <c r="A150" s="40"/>
      <c r="B150" s="61" t="s">
        <v>326</v>
      </c>
    </row>
    <row r="151" spans="1:2">
      <c r="A151" s="62">
        <v>87</v>
      </c>
      <c r="B151" s="63" t="s">
        <v>192</v>
      </c>
    </row>
    <row r="152" spans="1:2">
      <c r="A152" s="62">
        <v>88</v>
      </c>
      <c r="B152" s="63" t="s">
        <v>327</v>
      </c>
    </row>
    <row r="153" spans="1:2">
      <c r="A153" s="40"/>
      <c r="B153" s="61" t="s">
        <v>328</v>
      </c>
    </row>
    <row r="154" spans="1:2">
      <c r="A154" s="62">
        <v>89</v>
      </c>
      <c r="B154" s="63" t="s">
        <v>329</v>
      </c>
    </row>
    <row r="155" spans="1:2">
      <c r="A155" s="62">
        <v>90</v>
      </c>
      <c r="B155" s="63" t="s">
        <v>330</v>
      </c>
    </row>
    <row r="156" spans="1:2">
      <c r="A156" s="40"/>
      <c r="B156" s="61" t="s">
        <v>331</v>
      </c>
    </row>
    <row r="157" spans="1:2">
      <c r="A157" s="62">
        <v>91</v>
      </c>
      <c r="B157" s="63" t="s">
        <v>200</v>
      </c>
    </row>
    <row r="158" spans="1:2">
      <c r="A158" s="40"/>
      <c r="B158" s="60" t="s">
        <v>332</v>
      </c>
    </row>
    <row r="159" spans="1:2">
      <c r="A159" s="40"/>
      <c r="B159" s="61" t="s">
        <v>333</v>
      </c>
    </row>
    <row r="160" spans="1:2">
      <c r="A160" s="62">
        <v>92</v>
      </c>
      <c r="B160" s="63" t="s">
        <v>334</v>
      </c>
    </row>
    <row r="161" spans="1:2">
      <c r="A161" s="62">
        <v>93</v>
      </c>
      <c r="B161" s="63" t="s">
        <v>211</v>
      </c>
    </row>
    <row r="162" spans="1:2">
      <c r="A162" s="62">
        <v>94</v>
      </c>
      <c r="B162" s="63" t="s">
        <v>215</v>
      </c>
    </row>
    <row r="163" spans="1:2">
      <c r="A163" s="62">
        <v>95</v>
      </c>
      <c r="B163" s="63" t="s">
        <v>335</v>
      </c>
    </row>
    <row r="164" spans="1:2">
      <c r="A164" s="62">
        <v>96</v>
      </c>
      <c r="B164" s="63" t="s">
        <v>212</v>
      </c>
    </row>
    <row r="165" spans="1:2">
      <c r="A165" s="40"/>
      <c r="B165" s="61" t="s">
        <v>336</v>
      </c>
    </row>
    <row r="166" spans="1:2">
      <c r="A166" s="62">
        <v>97</v>
      </c>
      <c r="B166" s="63" t="s">
        <v>337</v>
      </c>
    </row>
    <row r="167" spans="1:2">
      <c r="A167" s="62">
        <v>98</v>
      </c>
      <c r="B167" s="63" t="s">
        <v>220</v>
      </c>
    </row>
    <row r="168" spans="1:2">
      <c r="A168" s="40"/>
      <c r="B168" s="61" t="s">
        <v>338</v>
      </c>
    </row>
    <row r="169" spans="1:2">
      <c r="A169" s="62">
        <v>99</v>
      </c>
      <c r="B169" s="63" t="s">
        <v>218</v>
      </c>
    </row>
    <row r="170" spans="1:2">
      <c r="A170" s="40"/>
      <c r="B170" s="61" t="s">
        <v>339</v>
      </c>
    </row>
    <row r="171" spans="1:2">
      <c r="A171" s="62">
        <v>100</v>
      </c>
      <c r="B171" s="63" t="s">
        <v>340</v>
      </c>
    </row>
    <row r="172" spans="1:2">
      <c r="A172" s="40"/>
      <c r="B172" s="61" t="s">
        <v>341</v>
      </c>
    </row>
    <row r="173" spans="1:2">
      <c r="A173" s="62">
        <v>101</v>
      </c>
      <c r="B173" s="63" t="s">
        <v>342</v>
      </c>
    </row>
    <row r="174" spans="1:2">
      <c r="A174" s="40"/>
      <c r="B174" s="64" t="s">
        <v>343</v>
      </c>
    </row>
    <row r="175" spans="1:2">
      <c r="A175" s="40"/>
      <c r="B175" s="61" t="s">
        <v>344</v>
      </c>
    </row>
    <row r="176" spans="1:2">
      <c r="A176" s="62">
        <v>102</v>
      </c>
      <c r="B176" s="63" t="s">
        <v>222</v>
      </c>
    </row>
    <row r="177" spans="1:2">
      <c r="A177" s="40"/>
      <c r="B177" s="61" t="s">
        <v>345</v>
      </c>
    </row>
    <row r="178" spans="1:2">
      <c r="A178" s="62">
        <v>103</v>
      </c>
      <c r="B178" s="63" t="s">
        <v>346</v>
      </c>
    </row>
    <row r="179" spans="1:2">
      <c r="A179" s="40"/>
      <c r="B179" s="61" t="s">
        <v>347</v>
      </c>
    </row>
    <row r="180" spans="1:2">
      <c r="A180" s="62">
        <v>104</v>
      </c>
      <c r="B180" s="63" t="s">
        <v>348</v>
      </c>
    </row>
  </sheetData>
  <mergeCells count="1">
    <mergeCell ref="A2:B3"/>
  </mergeCells>
  <pageMargins left="0.904861111111111" right="1.0625" top="0.747916666666667" bottom="0.747916666666667" header="0.314583333333333" footer="0.314583333333333"/>
  <pageSetup paperSize="9" orientation="portrait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true"/>
  <dimension ref="A1:Z209"/>
  <sheetViews>
    <sheetView zoomScale="90" zoomScaleNormal="90" workbookViewId="0">
      <pane ySplit="4" topLeftCell="A5" activePane="bottomLeft" state="frozen"/>
      <selection/>
      <selection pane="bottomLeft" activeCell="I26" sqref="I26:L26"/>
    </sheetView>
  </sheetViews>
  <sheetFormatPr defaultColWidth="9" defaultRowHeight="13.5"/>
  <cols>
    <col min="1" max="1" width="4" customWidth="true"/>
    <col min="2" max="2" width="5.775" customWidth="true"/>
    <col min="3" max="3" width="38.3333333333333" customWidth="true"/>
    <col min="4" max="4" width="15.2166666666667" customWidth="true"/>
    <col min="5" max="5" width="17.2166666666667" hidden="true" customWidth="true"/>
    <col min="6" max="6" width="16.5583333333333" hidden="true" customWidth="true"/>
    <col min="7" max="7" width="16" hidden="true" customWidth="true"/>
    <col min="8" max="8" width="12.5583333333333" hidden="true" customWidth="true"/>
    <col min="9" max="9" width="17.3333333333333" customWidth="true"/>
    <col min="10" max="10" width="16.8833333333333" customWidth="true"/>
    <col min="11" max="11" width="14.8833333333333" customWidth="true"/>
    <col min="12" max="12" width="12.1083333333333" customWidth="true"/>
    <col min="13" max="13" width="14.3333333333333" hidden="true" customWidth="true"/>
    <col min="14" max="14" width="17" hidden="true" customWidth="true"/>
    <col min="15" max="26" width="14" customWidth="true"/>
  </cols>
  <sheetData>
    <row r="1" ht="28.5" customHeight="true" spans="1:2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5" customHeight="true" spans="1:26">
      <c r="A2" s="3"/>
      <c r="B2" s="3"/>
      <c r="C2" s="4"/>
      <c r="D2" s="5"/>
      <c r="E2" s="5"/>
      <c r="F2" s="5"/>
      <c r="G2" s="5"/>
      <c r="H2" s="5"/>
      <c r="I2" s="5"/>
      <c r="J2" s="5"/>
      <c r="K2" s="5"/>
      <c r="L2" s="31" t="s">
        <v>1</v>
      </c>
      <c r="M2" s="31"/>
      <c r="N2" s="2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6" t="s">
        <v>2</v>
      </c>
      <c r="B3" s="6" t="s">
        <v>3</v>
      </c>
      <c r="C3" s="7" t="s">
        <v>4</v>
      </c>
      <c r="D3" s="6" t="s">
        <v>5</v>
      </c>
      <c r="E3" s="29" t="s">
        <v>6</v>
      </c>
      <c r="F3" s="30"/>
      <c r="G3" s="30"/>
      <c r="H3" s="7"/>
      <c r="I3" s="7" t="s">
        <v>7</v>
      </c>
      <c r="J3" s="32"/>
      <c r="K3" s="32"/>
      <c r="L3" s="32"/>
      <c r="M3" s="7" t="s">
        <v>8</v>
      </c>
      <c r="N3" s="32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55.8" customHeight="true" spans="1:26">
      <c r="A4" s="8"/>
      <c r="B4" s="8"/>
      <c r="C4" s="9" t="s">
        <v>9</v>
      </c>
      <c r="D4" s="8"/>
      <c r="E4" s="9" t="s">
        <v>10</v>
      </c>
      <c r="F4" s="9" t="s">
        <v>11</v>
      </c>
      <c r="G4" s="9" t="s">
        <v>12</v>
      </c>
      <c r="H4" s="9" t="s">
        <v>13</v>
      </c>
      <c r="I4" s="33" t="s">
        <v>10</v>
      </c>
      <c r="J4" s="33" t="s">
        <v>11</v>
      </c>
      <c r="K4" s="33" t="s">
        <v>12</v>
      </c>
      <c r="L4" s="33" t="s">
        <v>13</v>
      </c>
      <c r="M4" s="9" t="s">
        <v>14</v>
      </c>
      <c r="N4" s="9" t="s">
        <v>15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5.75" hidden="true" customHeight="true" spans="1:26">
      <c r="A5" s="10"/>
      <c r="B5" s="11"/>
      <c r="C5" s="12" t="s">
        <v>16</v>
      </c>
      <c r="D5" s="13">
        <f t="shared" ref="D5:N5" si="0">D6+D41+D53+D85+D92+D102+D108+D118+D131+D151+D162+D174+D196+D208</f>
        <v>114480</v>
      </c>
      <c r="E5" s="13">
        <f t="shared" si="0"/>
        <v>2484954.63</v>
      </c>
      <c r="F5" s="13">
        <f t="shared" si="0"/>
        <v>3470778.06</v>
      </c>
      <c r="G5" s="13">
        <f t="shared" si="0"/>
        <v>979072.51</v>
      </c>
      <c r="H5" s="13">
        <f t="shared" si="0"/>
        <v>6002.09</v>
      </c>
      <c r="I5" s="13">
        <f t="shared" si="0"/>
        <v>2471278.95</v>
      </c>
      <c r="J5" s="13">
        <f t="shared" si="0"/>
        <v>2975397.49</v>
      </c>
      <c r="K5" s="13">
        <f t="shared" si="0"/>
        <v>565514.14</v>
      </c>
      <c r="L5" s="13">
        <f t="shared" si="0"/>
        <v>4418.51976</v>
      </c>
      <c r="M5" s="13">
        <f t="shared" si="0"/>
        <v>-1583.57024</v>
      </c>
      <c r="N5" s="13">
        <f t="shared" si="0"/>
        <v>-495380.57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5.75" hidden="true" customHeight="true" spans="1:26">
      <c r="A6" s="14"/>
      <c r="B6" s="15"/>
      <c r="C6" s="16" t="s">
        <v>17</v>
      </c>
      <c r="D6" s="13">
        <f t="shared" ref="D6:N6" si="1">D7+D19+D22+D25+D30+D34+D36+D38</f>
        <v>12800</v>
      </c>
      <c r="E6" s="13">
        <f t="shared" si="1"/>
        <v>517182.97</v>
      </c>
      <c r="F6" s="13">
        <f t="shared" si="1"/>
        <v>882029.59</v>
      </c>
      <c r="G6" s="13">
        <f t="shared" si="1"/>
        <v>364846.6</v>
      </c>
      <c r="H6" s="13">
        <f t="shared" si="1"/>
        <v>2189.08</v>
      </c>
      <c r="I6" s="13">
        <f t="shared" si="1"/>
        <v>517182.97</v>
      </c>
      <c r="J6" s="13">
        <f t="shared" si="1"/>
        <v>521699.18</v>
      </c>
      <c r="K6" s="13">
        <f t="shared" si="1"/>
        <v>50435.11</v>
      </c>
      <c r="L6" s="13">
        <f t="shared" si="1"/>
        <v>1110.04976</v>
      </c>
      <c r="M6" s="13">
        <f t="shared" si="1"/>
        <v>-1079.03024</v>
      </c>
      <c r="N6" s="13">
        <f t="shared" si="1"/>
        <v>-360330.41</v>
      </c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ht="15.75" hidden="true" customHeight="true" spans="1:26">
      <c r="A7" s="14"/>
      <c r="B7" s="15"/>
      <c r="C7" s="17" t="s">
        <v>18</v>
      </c>
      <c r="D7" s="18">
        <f t="shared" ref="D7:N7" si="2">SUM(D8:D18)</f>
        <v>6155</v>
      </c>
      <c r="E7" s="18">
        <f t="shared" si="2"/>
        <v>257279.98</v>
      </c>
      <c r="F7" s="18">
        <f t="shared" si="2"/>
        <v>404030.57</v>
      </c>
      <c r="G7" s="18">
        <f t="shared" si="2"/>
        <v>146750.57</v>
      </c>
      <c r="H7" s="18">
        <f t="shared" si="2"/>
        <v>880.51</v>
      </c>
      <c r="I7" s="18">
        <f t="shared" si="2"/>
        <v>257279.98</v>
      </c>
      <c r="J7" s="18">
        <f t="shared" si="2"/>
        <v>270589.27</v>
      </c>
      <c r="K7" s="18">
        <f t="shared" si="2"/>
        <v>58484.42</v>
      </c>
      <c r="L7" s="18">
        <f t="shared" si="2"/>
        <v>536.29</v>
      </c>
      <c r="M7" s="18">
        <f t="shared" si="2"/>
        <v>-344.22</v>
      </c>
      <c r="N7" s="18">
        <f t="shared" si="2"/>
        <v>-133441.3</v>
      </c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ht="15.75" hidden="true" customHeight="true" spans="1:26">
      <c r="A8" s="19">
        <v>1</v>
      </c>
      <c r="B8" s="20">
        <v>5</v>
      </c>
      <c r="C8" s="21" t="s">
        <v>19</v>
      </c>
      <c r="D8" s="22">
        <v>37</v>
      </c>
      <c r="E8" s="22">
        <v>451.33</v>
      </c>
      <c r="F8" s="22">
        <v>1310.25</v>
      </c>
      <c r="G8" s="22">
        <v>858.91</v>
      </c>
      <c r="H8" s="22">
        <v>5.15</v>
      </c>
      <c r="I8" s="22">
        <f t="shared" ref="I8:I18" si="3">E8</f>
        <v>451.33</v>
      </c>
      <c r="J8" s="22">
        <v>1260.25</v>
      </c>
      <c r="K8" s="22">
        <v>808.92</v>
      </c>
      <c r="L8" s="22">
        <v>4.85</v>
      </c>
      <c r="M8" s="22">
        <f t="shared" ref="M8:M18" si="4">L8-H8</f>
        <v>-0.300000000000001</v>
      </c>
      <c r="N8" s="22">
        <f t="shared" ref="N8:N18" si="5">J8-F8</f>
        <v>-50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5.75" hidden="true" customHeight="true" spans="1:26">
      <c r="A9" s="19">
        <v>2</v>
      </c>
      <c r="B9" s="20">
        <v>6</v>
      </c>
      <c r="C9" s="23" t="s">
        <v>20</v>
      </c>
      <c r="D9" s="22">
        <v>1352</v>
      </c>
      <c r="E9" s="22">
        <v>3261.99</v>
      </c>
      <c r="F9" s="22">
        <v>4087.17</v>
      </c>
      <c r="G9" s="22">
        <v>825.18</v>
      </c>
      <c r="H9" s="22">
        <v>4.95</v>
      </c>
      <c r="I9" s="22">
        <f t="shared" si="3"/>
        <v>3261.99</v>
      </c>
      <c r="J9" s="22">
        <v>4087.17</v>
      </c>
      <c r="K9" s="22">
        <v>825.18</v>
      </c>
      <c r="L9" s="22">
        <v>4.95</v>
      </c>
      <c r="M9" s="22">
        <f t="shared" si="4"/>
        <v>0</v>
      </c>
      <c r="N9" s="22">
        <f t="shared" si="5"/>
        <v>0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5.75" hidden="true" customHeight="true" spans="1:26">
      <c r="A10" s="19">
        <v>3</v>
      </c>
      <c r="B10" s="20">
        <v>7</v>
      </c>
      <c r="C10" s="23" t="s">
        <v>21</v>
      </c>
      <c r="D10" s="22">
        <v>686</v>
      </c>
      <c r="E10" s="22">
        <v>28892.52</v>
      </c>
      <c r="F10" s="22">
        <v>41850.76</v>
      </c>
      <c r="G10" s="22">
        <v>12958.24</v>
      </c>
      <c r="H10" s="22">
        <v>77.75</v>
      </c>
      <c r="I10" s="22">
        <f t="shared" si="3"/>
        <v>28892.52</v>
      </c>
      <c r="J10" s="22">
        <v>41850.76</v>
      </c>
      <c r="K10" s="22">
        <v>12958.24</v>
      </c>
      <c r="L10" s="22">
        <v>77.75</v>
      </c>
      <c r="M10" s="22">
        <f t="shared" si="4"/>
        <v>0</v>
      </c>
      <c r="N10" s="22">
        <f t="shared" si="5"/>
        <v>0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5.75" hidden="true" customHeight="true" spans="1:26">
      <c r="A11" s="19">
        <v>4</v>
      </c>
      <c r="B11" s="20">
        <v>8</v>
      </c>
      <c r="C11" s="23" t="s">
        <v>22</v>
      </c>
      <c r="D11" s="22">
        <v>36</v>
      </c>
      <c r="E11" s="22">
        <v>2583.55</v>
      </c>
      <c r="F11" s="22">
        <v>3486.72</v>
      </c>
      <c r="G11" s="22">
        <v>903.17</v>
      </c>
      <c r="H11" s="22">
        <v>5.42</v>
      </c>
      <c r="I11" s="22">
        <f t="shared" si="3"/>
        <v>2583.55</v>
      </c>
      <c r="J11" s="22">
        <v>1026.83</v>
      </c>
      <c r="K11" s="22">
        <v>-1556.72</v>
      </c>
      <c r="L11" s="22">
        <v>0</v>
      </c>
      <c r="M11" s="22">
        <f t="shared" si="4"/>
        <v>-5.42</v>
      </c>
      <c r="N11" s="22">
        <f t="shared" si="5"/>
        <v>-2459.89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5.75" hidden="true" customHeight="true" spans="1:26">
      <c r="A12" s="19">
        <v>5</v>
      </c>
      <c r="B12" s="20">
        <v>9</v>
      </c>
      <c r="C12" s="23" t="s">
        <v>23</v>
      </c>
      <c r="D12" s="22">
        <v>20</v>
      </c>
      <c r="E12" s="22">
        <v>718.79</v>
      </c>
      <c r="F12" s="22">
        <v>952.08</v>
      </c>
      <c r="G12" s="22">
        <v>233.29</v>
      </c>
      <c r="H12" s="22">
        <v>1.4</v>
      </c>
      <c r="I12" s="22">
        <f t="shared" si="3"/>
        <v>718.79</v>
      </c>
      <c r="J12" s="22">
        <v>752.72</v>
      </c>
      <c r="K12" s="22">
        <v>33.93</v>
      </c>
      <c r="L12" s="22">
        <v>0.2</v>
      </c>
      <c r="M12" s="22">
        <f t="shared" si="4"/>
        <v>-1.2</v>
      </c>
      <c r="N12" s="22">
        <f t="shared" si="5"/>
        <v>-199.36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5.75" hidden="true" customHeight="true" spans="1:26">
      <c r="A13" s="19">
        <v>6</v>
      </c>
      <c r="B13" s="20">
        <v>10</v>
      </c>
      <c r="C13" s="23" t="s">
        <v>24</v>
      </c>
      <c r="D13" s="22">
        <v>1458</v>
      </c>
      <c r="E13" s="22">
        <v>46442.55</v>
      </c>
      <c r="F13" s="22">
        <v>71813.73</v>
      </c>
      <c r="G13" s="22">
        <v>25371.18</v>
      </c>
      <c r="H13" s="22">
        <v>152.23</v>
      </c>
      <c r="I13" s="22">
        <f t="shared" si="3"/>
        <v>46442.55</v>
      </c>
      <c r="J13" s="22">
        <v>71833.75</v>
      </c>
      <c r="K13" s="22" t="s">
        <v>25</v>
      </c>
      <c r="L13" s="22">
        <v>152.35</v>
      </c>
      <c r="M13" s="22">
        <f t="shared" si="4"/>
        <v>0.120000000000005</v>
      </c>
      <c r="N13" s="22">
        <f t="shared" si="5"/>
        <v>20.0200000000041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5.75" hidden="true" customHeight="true" spans="1:26">
      <c r="A14" s="19">
        <v>7</v>
      </c>
      <c r="B14" s="20">
        <v>11</v>
      </c>
      <c r="C14" s="23" t="s">
        <v>26</v>
      </c>
      <c r="D14" s="22">
        <v>1850</v>
      </c>
      <c r="E14" s="22">
        <v>61069.6</v>
      </c>
      <c r="F14" s="22">
        <v>93214.44</v>
      </c>
      <c r="G14" s="22">
        <v>32144.84</v>
      </c>
      <c r="H14" s="22">
        <v>192.87</v>
      </c>
      <c r="I14" s="22">
        <f t="shared" si="3"/>
        <v>61069.6</v>
      </c>
      <c r="J14" s="22">
        <v>82736.85</v>
      </c>
      <c r="K14" s="22">
        <v>21667.25</v>
      </c>
      <c r="L14" s="22">
        <v>130</v>
      </c>
      <c r="M14" s="22">
        <f t="shared" si="4"/>
        <v>-62.87</v>
      </c>
      <c r="N14" s="22">
        <f t="shared" si="5"/>
        <v>-10477.59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5.75" hidden="true" customHeight="true" spans="1:26">
      <c r="A15" s="19">
        <v>8</v>
      </c>
      <c r="B15" s="20">
        <v>12</v>
      </c>
      <c r="C15" s="23" t="s">
        <v>27</v>
      </c>
      <c r="D15" s="22">
        <v>534</v>
      </c>
      <c r="E15" s="22">
        <v>80090.96</v>
      </c>
      <c r="F15" s="22">
        <v>139982.77</v>
      </c>
      <c r="G15" s="22">
        <v>59891.8</v>
      </c>
      <c r="H15" s="22">
        <v>359.35</v>
      </c>
      <c r="I15" s="22">
        <f t="shared" si="3"/>
        <v>80090.96</v>
      </c>
      <c r="J15" s="22">
        <v>34029.12</v>
      </c>
      <c r="K15" s="22">
        <v>24504.49</v>
      </c>
      <c r="L15" s="22">
        <v>147.03</v>
      </c>
      <c r="M15" s="22">
        <f t="shared" si="4"/>
        <v>-212.32</v>
      </c>
      <c r="N15" s="22">
        <f t="shared" si="5"/>
        <v>-105953.65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5.75" hidden="true" customHeight="true" spans="1:26">
      <c r="A16" s="19">
        <v>9</v>
      </c>
      <c r="B16" s="20">
        <v>13</v>
      </c>
      <c r="C16" s="23" t="s">
        <v>28</v>
      </c>
      <c r="D16" s="22">
        <v>63</v>
      </c>
      <c r="E16" s="22">
        <v>26951</v>
      </c>
      <c r="F16" s="22">
        <v>30409</v>
      </c>
      <c r="G16" s="22">
        <v>3458</v>
      </c>
      <c r="H16" s="22">
        <v>20.75</v>
      </c>
      <c r="I16" s="22">
        <f t="shared" si="3"/>
        <v>26951</v>
      </c>
      <c r="J16" s="22">
        <v>30144.34</v>
      </c>
      <c r="K16" s="22">
        <v>3193.34</v>
      </c>
      <c r="L16" s="22">
        <v>19.16</v>
      </c>
      <c r="M16" s="22">
        <f t="shared" si="4"/>
        <v>-1.59</v>
      </c>
      <c r="N16" s="22">
        <f t="shared" si="5"/>
        <v>-264.66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5.75" hidden="true" customHeight="true" spans="1:26">
      <c r="A17" s="19">
        <v>10</v>
      </c>
      <c r="B17" s="20">
        <v>14</v>
      </c>
      <c r="C17" s="23" t="s">
        <v>29</v>
      </c>
      <c r="D17" s="22">
        <v>17</v>
      </c>
      <c r="E17" s="22">
        <v>963.8</v>
      </c>
      <c r="F17" s="22">
        <v>1082.01</v>
      </c>
      <c r="G17" s="22">
        <v>118.21</v>
      </c>
      <c r="H17" s="22">
        <v>0.71</v>
      </c>
      <c r="I17" s="22">
        <f t="shared" si="3"/>
        <v>963.8</v>
      </c>
      <c r="J17" s="22">
        <v>260.61</v>
      </c>
      <c r="K17" s="22">
        <v>-703.19</v>
      </c>
      <c r="L17" s="22">
        <v>0</v>
      </c>
      <c r="M17" s="22">
        <f t="shared" si="4"/>
        <v>-0.71</v>
      </c>
      <c r="N17" s="22">
        <f t="shared" si="5"/>
        <v>-821.4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5.75" hidden="true" customHeight="true" spans="1:26">
      <c r="A18" s="19">
        <v>11</v>
      </c>
      <c r="B18" s="20">
        <v>15</v>
      </c>
      <c r="C18" s="23" t="s">
        <v>30</v>
      </c>
      <c r="D18" s="22">
        <v>102</v>
      </c>
      <c r="E18" s="22">
        <v>5853.89</v>
      </c>
      <c r="F18" s="22">
        <v>15841.64</v>
      </c>
      <c r="G18" s="22">
        <v>9987.75</v>
      </c>
      <c r="H18" s="22">
        <v>59.93</v>
      </c>
      <c r="I18" s="22">
        <f t="shared" si="3"/>
        <v>5853.89</v>
      </c>
      <c r="J18" s="22">
        <v>2606.87</v>
      </c>
      <c r="K18" s="22">
        <v>-3247.02</v>
      </c>
      <c r="L18" s="22">
        <v>0</v>
      </c>
      <c r="M18" s="22">
        <f t="shared" si="4"/>
        <v>-59.93</v>
      </c>
      <c r="N18" s="22">
        <f t="shared" si="5"/>
        <v>-13234.77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5.75" hidden="true" customHeight="true" spans="1:26">
      <c r="A19" s="14"/>
      <c r="B19" s="15"/>
      <c r="C19" s="24" t="s">
        <v>31</v>
      </c>
      <c r="D19" s="18">
        <f t="shared" ref="D19:N19" si="6">SUM(D20:D21)</f>
        <v>883</v>
      </c>
      <c r="E19" s="18">
        <f t="shared" si="6"/>
        <v>17780.88</v>
      </c>
      <c r="F19" s="18">
        <f t="shared" si="6"/>
        <v>31207.88</v>
      </c>
      <c r="G19" s="18">
        <f t="shared" si="6"/>
        <v>13427</v>
      </c>
      <c r="H19" s="18">
        <f t="shared" si="6"/>
        <v>80.56</v>
      </c>
      <c r="I19" s="18">
        <f t="shared" si="6"/>
        <v>17780.88</v>
      </c>
      <c r="J19" s="18">
        <f t="shared" si="6"/>
        <v>21304.17</v>
      </c>
      <c r="K19" s="18">
        <f t="shared" si="6"/>
        <v>4267.08</v>
      </c>
      <c r="L19" s="18">
        <f t="shared" si="6"/>
        <v>25.61</v>
      </c>
      <c r="M19" s="18">
        <f t="shared" si="6"/>
        <v>-54.95</v>
      </c>
      <c r="N19" s="18">
        <f t="shared" si="6"/>
        <v>-9903.71</v>
      </c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</row>
    <row r="20" ht="15.75" hidden="true" customHeight="true" spans="1:26">
      <c r="A20" s="19">
        <v>12</v>
      </c>
      <c r="B20" s="20">
        <v>16</v>
      </c>
      <c r="C20" s="21" t="s">
        <v>32</v>
      </c>
      <c r="D20" s="22">
        <v>364</v>
      </c>
      <c r="E20" s="22">
        <v>14764.56</v>
      </c>
      <c r="F20" s="22">
        <v>26274.8</v>
      </c>
      <c r="G20" s="22">
        <v>11510.24</v>
      </c>
      <c r="H20" s="22">
        <v>69.06</v>
      </c>
      <c r="I20" s="22">
        <f>E20</f>
        <v>14764.56</v>
      </c>
      <c r="J20" s="22">
        <v>17197</v>
      </c>
      <c r="K20" s="22">
        <v>3176.23</v>
      </c>
      <c r="L20" s="22">
        <v>19.06</v>
      </c>
      <c r="M20" s="22">
        <f>L20-H20</f>
        <v>-50</v>
      </c>
      <c r="N20" s="22">
        <f>J20-F20</f>
        <v>-9077.8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5.75" hidden="true" customHeight="true" spans="1:26">
      <c r="A21" s="19">
        <v>13</v>
      </c>
      <c r="B21" s="20">
        <v>17</v>
      </c>
      <c r="C21" s="23" t="s">
        <v>33</v>
      </c>
      <c r="D21" s="22">
        <v>519</v>
      </c>
      <c r="E21" s="22">
        <v>3016.32</v>
      </c>
      <c r="F21" s="22">
        <v>4933.08</v>
      </c>
      <c r="G21" s="22">
        <v>1916.76</v>
      </c>
      <c r="H21" s="22">
        <v>11.5</v>
      </c>
      <c r="I21" s="22">
        <f>E21</f>
        <v>3016.32</v>
      </c>
      <c r="J21" s="22">
        <v>4107.17</v>
      </c>
      <c r="K21" s="22">
        <v>1090.85</v>
      </c>
      <c r="L21" s="22">
        <v>6.55</v>
      </c>
      <c r="M21" s="22">
        <f>L21-H21</f>
        <v>-4.95</v>
      </c>
      <c r="N21" s="22">
        <f>J21-F21</f>
        <v>-825.91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5.75" hidden="true" customHeight="true" spans="1:26">
      <c r="A22" s="14"/>
      <c r="B22" s="15"/>
      <c r="C22" s="24" t="s">
        <v>34</v>
      </c>
      <c r="D22" s="18">
        <f t="shared" ref="D22:N22" si="7">SUM(D23:D24)</f>
        <v>569</v>
      </c>
      <c r="E22" s="18">
        <f t="shared" si="7"/>
        <v>87393.67</v>
      </c>
      <c r="F22" s="18">
        <f t="shared" si="7"/>
        <v>117417</v>
      </c>
      <c r="G22" s="18">
        <f t="shared" si="7"/>
        <v>30023.33</v>
      </c>
      <c r="H22" s="18">
        <f t="shared" si="7"/>
        <v>180.14</v>
      </c>
      <c r="I22" s="18">
        <f t="shared" si="7"/>
        <v>87393.67</v>
      </c>
      <c r="J22" s="18">
        <f t="shared" si="7"/>
        <v>17222.7</v>
      </c>
      <c r="K22" s="18">
        <f t="shared" si="7"/>
        <v>-70170.97</v>
      </c>
      <c r="L22" s="18">
        <f t="shared" si="7"/>
        <v>4.28</v>
      </c>
      <c r="M22" s="18">
        <f t="shared" si="7"/>
        <v>-175.86</v>
      </c>
      <c r="N22" s="18">
        <f t="shared" si="7"/>
        <v>-100194.3</v>
      </c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ht="15.75" hidden="true" customHeight="true" spans="1:26">
      <c r="A23" s="19">
        <v>14</v>
      </c>
      <c r="B23" s="20">
        <v>18</v>
      </c>
      <c r="C23" s="21" t="s">
        <v>35</v>
      </c>
      <c r="D23" s="22">
        <v>565</v>
      </c>
      <c r="E23" s="22">
        <v>87377</v>
      </c>
      <c r="F23" s="22">
        <v>116627</v>
      </c>
      <c r="G23" s="22">
        <v>29250</v>
      </c>
      <c r="H23" s="22">
        <v>175.5</v>
      </c>
      <c r="I23" s="22">
        <f>E23</f>
        <v>87377</v>
      </c>
      <c r="J23" s="22">
        <v>16492.7</v>
      </c>
      <c r="K23" s="22">
        <v>-70884.3</v>
      </c>
      <c r="L23" s="22">
        <v>0</v>
      </c>
      <c r="M23" s="22">
        <f>L23-H23</f>
        <v>-175.5</v>
      </c>
      <c r="N23" s="22">
        <f>J23-F23</f>
        <v>-100134.3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5.75" hidden="true" customHeight="true" spans="1:26">
      <c r="A24" s="19">
        <v>15</v>
      </c>
      <c r="B24" s="20">
        <v>19</v>
      </c>
      <c r="C24" s="23" t="s">
        <v>36</v>
      </c>
      <c r="D24" s="22">
        <v>4</v>
      </c>
      <c r="E24" s="22">
        <v>16.67</v>
      </c>
      <c r="F24" s="22">
        <v>790</v>
      </c>
      <c r="G24" s="22">
        <v>773.33</v>
      </c>
      <c r="H24" s="22">
        <v>4.64</v>
      </c>
      <c r="I24" s="22">
        <f>E24</f>
        <v>16.67</v>
      </c>
      <c r="J24" s="22">
        <v>730</v>
      </c>
      <c r="K24" s="22">
        <v>713.33</v>
      </c>
      <c r="L24" s="22">
        <v>4.28</v>
      </c>
      <c r="M24" s="22">
        <f>L24-H24</f>
        <v>-0.359999999999999</v>
      </c>
      <c r="N24" s="22">
        <f>J24-F24</f>
        <v>-60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5.75" hidden="true" customHeight="true" spans="1:26">
      <c r="A25" s="14"/>
      <c r="B25" s="15"/>
      <c r="C25" s="25" t="s">
        <v>37</v>
      </c>
      <c r="D25" s="18">
        <f t="shared" ref="D25:N25" si="8">SUM(D26:D29)</f>
        <v>1980</v>
      </c>
      <c r="E25" s="18">
        <f t="shared" si="8"/>
        <v>73441.74</v>
      </c>
      <c r="F25" s="18">
        <f t="shared" si="8"/>
        <v>188763.07</v>
      </c>
      <c r="G25" s="18">
        <f t="shared" si="8"/>
        <v>115321.33</v>
      </c>
      <c r="H25" s="18">
        <f t="shared" si="8"/>
        <v>691.93</v>
      </c>
      <c r="I25" s="18">
        <f t="shared" si="8"/>
        <v>73441.74</v>
      </c>
      <c r="J25" s="18">
        <f t="shared" si="8"/>
        <v>79554.33</v>
      </c>
      <c r="K25" s="18">
        <f t="shared" si="8"/>
        <v>6112.59</v>
      </c>
      <c r="L25" s="18">
        <f t="shared" si="8"/>
        <v>233.41976</v>
      </c>
      <c r="M25" s="18">
        <f t="shared" si="8"/>
        <v>-458.51024</v>
      </c>
      <c r="N25" s="18">
        <f t="shared" si="8"/>
        <v>-109208.74</v>
      </c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ht="15.75" customHeight="true" spans="1:26">
      <c r="A26" s="19">
        <v>16</v>
      </c>
      <c r="B26" s="20">
        <v>20</v>
      </c>
      <c r="C26" s="21" t="s">
        <v>38</v>
      </c>
      <c r="D26" s="22">
        <v>1161</v>
      </c>
      <c r="E26" s="22">
        <v>17239.76</v>
      </c>
      <c r="F26" s="22">
        <v>94808.54</v>
      </c>
      <c r="G26" s="22">
        <v>77568.78</v>
      </c>
      <c r="H26" s="22">
        <v>465.41</v>
      </c>
      <c r="I26" s="22">
        <f>E26</f>
        <v>17239.76</v>
      </c>
      <c r="J26" s="22">
        <v>43681.6</v>
      </c>
      <c r="K26" s="22">
        <v>26441.84</v>
      </c>
      <c r="L26" s="22">
        <v>158.65</v>
      </c>
      <c r="M26" s="22">
        <f>L26-H26</f>
        <v>-306.76</v>
      </c>
      <c r="N26" s="22">
        <f>J26-F26</f>
        <v>-51126.94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5.75" hidden="true" customHeight="true" spans="1:26">
      <c r="A27" s="19">
        <v>17</v>
      </c>
      <c r="B27" s="20">
        <v>21</v>
      </c>
      <c r="C27" s="23" t="s">
        <v>39</v>
      </c>
      <c r="D27" s="22">
        <v>375</v>
      </c>
      <c r="E27" s="22">
        <v>45475.74</v>
      </c>
      <c r="F27" s="22">
        <v>68672.55</v>
      </c>
      <c r="G27" s="22">
        <v>23196.81</v>
      </c>
      <c r="H27" s="22">
        <v>139.18</v>
      </c>
      <c r="I27" s="22">
        <f>E27</f>
        <v>45475.74</v>
      </c>
      <c r="J27" s="22">
        <v>12685.05</v>
      </c>
      <c r="K27" s="22">
        <v>-32790.69</v>
      </c>
      <c r="L27" s="22">
        <v>0</v>
      </c>
      <c r="M27" s="22">
        <f>L27-H27</f>
        <v>-139.18</v>
      </c>
      <c r="N27" s="22">
        <f>J27-F27</f>
        <v>-55987.5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5.75" hidden="true" customHeight="true" spans="1:26">
      <c r="A28" s="19">
        <v>18</v>
      </c>
      <c r="B28" s="20">
        <v>22</v>
      </c>
      <c r="C28" s="23" t="s">
        <v>40</v>
      </c>
      <c r="D28" s="22">
        <v>406</v>
      </c>
      <c r="E28" s="22">
        <v>10726.24</v>
      </c>
      <c r="F28" s="22">
        <v>24679.42</v>
      </c>
      <c r="G28" s="22">
        <v>13953.18</v>
      </c>
      <c r="H28" s="22">
        <v>83.72</v>
      </c>
      <c r="I28" s="22">
        <f>E28</f>
        <v>10726.24</v>
      </c>
      <c r="J28" s="22">
        <v>22722.72</v>
      </c>
      <c r="K28" s="22">
        <v>11996.48</v>
      </c>
      <c r="L28" s="22">
        <v>71.98</v>
      </c>
      <c r="M28" s="22">
        <f>L28-H28</f>
        <v>-11.74</v>
      </c>
      <c r="N28" s="22">
        <f>J28-F28</f>
        <v>-1956.7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5.75" hidden="true" customHeight="true" spans="1:26">
      <c r="A29" s="19">
        <v>19</v>
      </c>
      <c r="B29" s="20">
        <v>23</v>
      </c>
      <c r="C29" s="23" t="s">
        <v>41</v>
      </c>
      <c r="D29" s="22">
        <v>38</v>
      </c>
      <c r="E29" s="22">
        <v>0</v>
      </c>
      <c r="F29" s="22">
        <v>602.56</v>
      </c>
      <c r="G29" s="22">
        <v>602.56</v>
      </c>
      <c r="H29" s="22">
        <v>3.62</v>
      </c>
      <c r="I29" s="22">
        <v>0</v>
      </c>
      <c r="J29" s="22">
        <v>464.96</v>
      </c>
      <c r="K29" s="22">
        <v>464.96</v>
      </c>
      <c r="L29" s="22">
        <f>K29*0.006</f>
        <v>2.78976</v>
      </c>
      <c r="M29" s="22">
        <f>L29-H29</f>
        <v>-0.83024</v>
      </c>
      <c r="N29" s="22">
        <f>J29-F29</f>
        <v>-137.6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5.75" hidden="true" customHeight="true" spans="1:26">
      <c r="A30" s="14"/>
      <c r="B30" s="15"/>
      <c r="C30" s="25" t="s">
        <v>42</v>
      </c>
      <c r="D30" s="18">
        <f t="shared" ref="D30:N30" si="9">SUM(D31:D33)</f>
        <v>2138</v>
      </c>
      <c r="E30" s="18">
        <f t="shared" si="9"/>
        <v>65266.52</v>
      </c>
      <c r="F30" s="18">
        <f t="shared" si="9"/>
        <v>112584.46</v>
      </c>
      <c r="G30" s="18">
        <f t="shared" si="9"/>
        <v>47317.94</v>
      </c>
      <c r="H30" s="18">
        <f t="shared" si="9"/>
        <v>283.9</v>
      </c>
      <c r="I30" s="18">
        <f t="shared" si="9"/>
        <v>65266.52</v>
      </c>
      <c r="J30" s="18">
        <f t="shared" si="9"/>
        <v>106242.88</v>
      </c>
      <c r="K30" s="18">
        <f t="shared" si="9"/>
        <v>40976.36</v>
      </c>
      <c r="L30" s="18">
        <f t="shared" si="9"/>
        <v>245.85</v>
      </c>
      <c r="M30" s="18">
        <f t="shared" si="9"/>
        <v>-38.05</v>
      </c>
      <c r="N30" s="18">
        <f t="shared" si="9"/>
        <v>-6341.58</v>
      </c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ht="15.75" hidden="true" customHeight="true" spans="1:26">
      <c r="A31" s="19">
        <v>20</v>
      </c>
      <c r="B31" s="20">
        <v>24</v>
      </c>
      <c r="C31" s="21" t="s">
        <v>43</v>
      </c>
      <c r="D31" s="22">
        <v>56</v>
      </c>
      <c r="E31" s="22">
        <v>35407.76</v>
      </c>
      <c r="F31" s="22">
        <v>61645.97</v>
      </c>
      <c r="G31" s="22">
        <v>26238.21</v>
      </c>
      <c r="H31" s="22">
        <v>157.42</v>
      </c>
      <c r="I31" s="22">
        <f>E31</f>
        <v>35407.76</v>
      </c>
      <c r="J31" s="22">
        <v>55909.43</v>
      </c>
      <c r="K31" s="22">
        <v>20501.67</v>
      </c>
      <c r="L31" s="22">
        <v>123.01</v>
      </c>
      <c r="M31" s="22">
        <f>L31-H31</f>
        <v>-34.41</v>
      </c>
      <c r="N31" s="22">
        <f>J31-F31</f>
        <v>-5736.54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5.75" hidden="true" customHeight="true" spans="1:26">
      <c r="A32" s="19">
        <v>21</v>
      </c>
      <c r="B32" s="20">
        <v>25</v>
      </c>
      <c r="C32" s="23" t="s">
        <v>44</v>
      </c>
      <c r="D32" s="22">
        <v>1066</v>
      </c>
      <c r="E32" s="22">
        <v>17008.28</v>
      </c>
      <c r="F32" s="22">
        <v>26619.14</v>
      </c>
      <c r="G32" s="22">
        <v>9610.86</v>
      </c>
      <c r="H32" s="22">
        <v>57.67</v>
      </c>
      <c r="I32" s="22">
        <f>E32</f>
        <v>17008.28</v>
      </c>
      <c r="J32" s="22">
        <v>26054.1</v>
      </c>
      <c r="K32" s="22">
        <v>9045.82</v>
      </c>
      <c r="L32" s="22">
        <v>54.27</v>
      </c>
      <c r="M32" s="22">
        <f>L32-H32</f>
        <v>-3.4</v>
      </c>
      <c r="N32" s="22">
        <f>J32-F32</f>
        <v>-565.040000000001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5.75" hidden="true" customHeight="true" spans="1:26">
      <c r="A33" s="19">
        <v>22</v>
      </c>
      <c r="B33" s="20">
        <v>26</v>
      </c>
      <c r="C33" s="23" t="s">
        <v>45</v>
      </c>
      <c r="D33" s="22">
        <v>1016</v>
      </c>
      <c r="E33" s="22">
        <v>12850.48</v>
      </c>
      <c r="F33" s="22">
        <v>24319.35</v>
      </c>
      <c r="G33" s="22">
        <v>11468.87</v>
      </c>
      <c r="H33" s="22">
        <v>68.81</v>
      </c>
      <c r="I33" s="22">
        <f>E33</f>
        <v>12850.48</v>
      </c>
      <c r="J33" s="22">
        <v>24279.35</v>
      </c>
      <c r="K33" s="22">
        <v>11428.87</v>
      </c>
      <c r="L33" s="22">
        <v>68.57</v>
      </c>
      <c r="M33" s="22">
        <f>L33-H33</f>
        <v>-0.240000000000009</v>
      </c>
      <c r="N33" s="22">
        <f>J33-F33</f>
        <v>-40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5.75" hidden="true" customHeight="true" spans="1:26">
      <c r="A34" s="14"/>
      <c r="B34" s="15"/>
      <c r="C34" s="25" t="s">
        <v>46</v>
      </c>
      <c r="D34" s="18">
        <f t="shared" ref="D34:I34" si="10">SUM(D35)</f>
        <v>354</v>
      </c>
      <c r="E34" s="18">
        <f t="shared" si="10"/>
        <v>903.31</v>
      </c>
      <c r="F34" s="18">
        <f t="shared" si="10"/>
        <v>4955.2</v>
      </c>
      <c r="G34" s="18">
        <f t="shared" si="10"/>
        <v>4051.89</v>
      </c>
      <c r="H34" s="18">
        <f t="shared" si="10"/>
        <v>24.31</v>
      </c>
      <c r="I34" s="18">
        <f t="shared" si="10"/>
        <v>903.31</v>
      </c>
      <c r="J34" s="18">
        <v>4749.36</v>
      </c>
      <c r="K34" s="18">
        <v>3846.05</v>
      </c>
      <c r="L34" s="18">
        <f>SUM(L35)</f>
        <v>23.08</v>
      </c>
      <c r="M34" s="18">
        <f>SUM(M35)</f>
        <v>-1.23</v>
      </c>
      <c r="N34" s="18">
        <f>SUM(N35)</f>
        <v>-205.84</v>
      </c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ht="15.75" hidden="true" customHeight="true" spans="1:26">
      <c r="A35" s="19">
        <v>23</v>
      </c>
      <c r="B35" s="20">
        <v>1</v>
      </c>
      <c r="C35" s="21" t="s">
        <v>47</v>
      </c>
      <c r="D35" s="22">
        <v>354</v>
      </c>
      <c r="E35" s="22">
        <v>903.31</v>
      </c>
      <c r="F35" s="22">
        <v>4955.2</v>
      </c>
      <c r="G35" s="22">
        <v>4051.89</v>
      </c>
      <c r="H35" s="22">
        <v>24.31</v>
      </c>
      <c r="I35" s="22">
        <f>E35</f>
        <v>903.31</v>
      </c>
      <c r="J35" s="22">
        <v>4749.36</v>
      </c>
      <c r="K35" s="22">
        <v>3846.05</v>
      </c>
      <c r="L35" s="22">
        <v>23.08</v>
      </c>
      <c r="M35" s="22">
        <f>L35-H35</f>
        <v>-1.23</v>
      </c>
      <c r="N35" s="22">
        <f>J35-F35</f>
        <v>-205.84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5.75" hidden="true" customHeight="true" spans="1:26">
      <c r="A36" s="14"/>
      <c r="B36" s="15"/>
      <c r="C36" s="25" t="s">
        <v>48</v>
      </c>
      <c r="D36" s="18">
        <f t="shared" ref="D36:I36" si="11">SUM(D37)</f>
        <v>202</v>
      </c>
      <c r="E36" s="18">
        <f t="shared" si="11"/>
        <v>1484.88</v>
      </c>
      <c r="F36" s="18">
        <f t="shared" si="11"/>
        <v>2237.82</v>
      </c>
      <c r="G36" s="18">
        <f t="shared" si="11"/>
        <v>752.94</v>
      </c>
      <c r="H36" s="18">
        <f t="shared" si="11"/>
        <v>4.52</v>
      </c>
      <c r="I36" s="18">
        <f t="shared" si="11"/>
        <v>1484.88</v>
      </c>
      <c r="J36" s="18">
        <v>2086.15</v>
      </c>
      <c r="K36" s="18">
        <f>SUM(K37)</f>
        <v>601.25</v>
      </c>
      <c r="L36" s="18">
        <f>SUM(L37)</f>
        <v>3.61</v>
      </c>
      <c r="M36" s="18">
        <f>SUM(M37)</f>
        <v>-0.91</v>
      </c>
      <c r="N36" s="18">
        <f>SUM(N37)</f>
        <v>-151.67</v>
      </c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ht="15.75" hidden="true" customHeight="true" spans="1:26">
      <c r="A37" s="19">
        <v>24</v>
      </c>
      <c r="B37" s="20">
        <v>2</v>
      </c>
      <c r="C37" s="21" t="s">
        <v>49</v>
      </c>
      <c r="D37" s="22">
        <v>202</v>
      </c>
      <c r="E37" s="22">
        <v>1484.88</v>
      </c>
      <c r="F37" s="22">
        <v>2237.82</v>
      </c>
      <c r="G37" s="22">
        <v>752.94</v>
      </c>
      <c r="H37" s="22">
        <v>4.52</v>
      </c>
      <c r="I37" s="22">
        <f>E37</f>
        <v>1484.88</v>
      </c>
      <c r="J37" s="22">
        <v>2086.15</v>
      </c>
      <c r="K37" s="22">
        <v>601.25</v>
      </c>
      <c r="L37" s="22">
        <v>3.61</v>
      </c>
      <c r="M37" s="22">
        <f>L37-H37</f>
        <v>-0.91</v>
      </c>
      <c r="N37" s="22">
        <f>J37-F37</f>
        <v>-151.67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5.75" hidden="true" customHeight="true" spans="1:26">
      <c r="A38" s="14"/>
      <c r="B38" s="15"/>
      <c r="C38" s="25" t="s">
        <v>50</v>
      </c>
      <c r="D38" s="18">
        <f t="shared" ref="D38:N38" si="12">SUM(D39:D40)</f>
        <v>519</v>
      </c>
      <c r="E38" s="18">
        <f t="shared" si="12"/>
        <v>13631.99</v>
      </c>
      <c r="F38" s="18">
        <f t="shared" si="12"/>
        <v>20833.59</v>
      </c>
      <c r="G38" s="18">
        <f t="shared" si="12"/>
        <v>7201.6</v>
      </c>
      <c r="H38" s="18">
        <f t="shared" si="12"/>
        <v>43.21</v>
      </c>
      <c r="I38" s="18">
        <f t="shared" si="12"/>
        <v>13631.99</v>
      </c>
      <c r="J38" s="18">
        <f t="shared" si="12"/>
        <v>19950.32</v>
      </c>
      <c r="K38" s="18">
        <f t="shared" si="12"/>
        <v>6318.33</v>
      </c>
      <c r="L38" s="18">
        <f t="shared" si="12"/>
        <v>37.91</v>
      </c>
      <c r="M38" s="18">
        <f t="shared" si="12"/>
        <v>-5.3</v>
      </c>
      <c r="N38" s="18">
        <f t="shared" si="12"/>
        <v>-883.269999999998</v>
      </c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ht="15.75" hidden="true" customHeight="true" spans="1:26">
      <c r="A39" s="19">
        <v>25</v>
      </c>
      <c r="B39" s="20">
        <v>3</v>
      </c>
      <c r="C39" s="21" t="s">
        <v>51</v>
      </c>
      <c r="D39" s="22">
        <v>36</v>
      </c>
      <c r="E39" s="22">
        <v>398.56</v>
      </c>
      <c r="F39" s="22">
        <v>3793.54</v>
      </c>
      <c r="G39" s="22">
        <v>3394.98</v>
      </c>
      <c r="H39" s="22">
        <v>20.37</v>
      </c>
      <c r="I39" s="22">
        <f>E39</f>
        <v>398.56</v>
      </c>
      <c r="J39" s="22">
        <v>3380.44</v>
      </c>
      <c r="K39" s="22">
        <v>2981.88</v>
      </c>
      <c r="L39" s="22">
        <v>17.89</v>
      </c>
      <c r="M39" s="22">
        <f>L39-H39</f>
        <v>-2.48</v>
      </c>
      <c r="N39" s="22">
        <f>J39-F39</f>
        <v>-413.1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5.75" hidden="true" customHeight="true" spans="1:26">
      <c r="A40" s="19">
        <v>26</v>
      </c>
      <c r="B40" s="20">
        <v>4</v>
      </c>
      <c r="C40" s="23" t="s">
        <v>52</v>
      </c>
      <c r="D40" s="22">
        <v>483</v>
      </c>
      <c r="E40" s="22">
        <v>13233.43</v>
      </c>
      <c r="F40" s="22">
        <v>17040.05</v>
      </c>
      <c r="G40" s="22">
        <v>3806.62</v>
      </c>
      <c r="H40" s="22">
        <v>22.84</v>
      </c>
      <c r="I40" s="22">
        <f>E40</f>
        <v>13233.43</v>
      </c>
      <c r="J40" s="22">
        <v>16569.88</v>
      </c>
      <c r="K40" s="22">
        <v>3336.45</v>
      </c>
      <c r="L40" s="22">
        <v>20.02</v>
      </c>
      <c r="M40" s="22">
        <f>L40-H40</f>
        <v>-2.82</v>
      </c>
      <c r="N40" s="22">
        <f>J40-F40</f>
        <v>-470.169999999998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5.75" hidden="true" customHeight="true" spans="1:26">
      <c r="A41" s="14"/>
      <c r="B41" s="15"/>
      <c r="C41" s="25" t="s">
        <v>53</v>
      </c>
      <c r="D41" s="18">
        <f t="shared" ref="D41:N41" si="13">D42+D46+D49+D51</f>
        <v>3008</v>
      </c>
      <c r="E41" s="18">
        <f t="shared" si="13"/>
        <v>109362.1</v>
      </c>
      <c r="F41" s="18">
        <f t="shared" si="13"/>
        <v>122746.83</v>
      </c>
      <c r="G41" s="18">
        <f t="shared" si="13"/>
        <v>13384.73</v>
      </c>
      <c r="H41" s="18">
        <f t="shared" si="13"/>
        <v>182.42</v>
      </c>
      <c r="I41" s="18">
        <f t="shared" si="13"/>
        <v>108083.88</v>
      </c>
      <c r="J41" s="18">
        <f t="shared" si="13"/>
        <v>98760.37</v>
      </c>
      <c r="K41" s="18">
        <f t="shared" si="13"/>
        <v>-9323.51</v>
      </c>
      <c r="L41" s="18">
        <f t="shared" si="13"/>
        <v>114.16</v>
      </c>
      <c r="M41" s="18">
        <f t="shared" si="13"/>
        <v>-68.26</v>
      </c>
      <c r="N41" s="18">
        <f t="shared" si="13"/>
        <v>-23986.46</v>
      </c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ht="15.75" hidden="true" customHeight="true" spans="1:26">
      <c r="A42" s="14"/>
      <c r="B42" s="15"/>
      <c r="C42" s="26" t="s">
        <v>54</v>
      </c>
      <c r="D42" s="18">
        <f t="shared" ref="D42:N42" si="14">SUM(D43:D45)</f>
        <v>1488</v>
      </c>
      <c r="E42" s="18">
        <f t="shared" si="14"/>
        <v>81347.77</v>
      </c>
      <c r="F42" s="18">
        <f t="shared" si="14"/>
        <v>65300.82</v>
      </c>
      <c r="G42" s="18">
        <f t="shared" si="14"/>
        <v>-16046.95</v>
      </c>
      <c r="H42" s="18">
        <f t="shared" si="14"/>
        <v>5.83</v>
      </c>
      <c r="I42" s="18">
        <f t="shared" si="14"/>
        <v>81347.77</v>
      </c>
      <c r="J42" s="18">
        <f t="shared" si="14"/>
        <v>53969.56</v>
      </c>
      <c r="K42" s="18">
        <f t="shared" si="14"/>
        <v>-27378.21</v>
      </c>
      <c r="L42" s="18">
        <f t="shared" si="14"/>
        <v>5.83</v>
      </c>
      <c r="M42" s="18">
        <f t="shared" si="14"/>
        <v>0</v>
      </c>
      <c r="N42" s="18">
        <f t="shared" si="14"/>
        <v>-11331.26</v>
      </c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</row>
    <row r="43" ht="15.75" hidden="true" customHeight="true" spans="1:26">
      <c r="A43" s="19">
        <v>27</v>
      </c>
      <c r="B43" s="20">
        <v>27</v>
      </c>
      <c r="C43" s="27" t="s">
        <v>55</v>
      </c>
      <c r="D43" s="22">
        <v>29</v>
      </c>
      <c r="E43" s="22">
        <v>5535</v>
      </c>
      <c r="F43" s="22">
        <v>9329</v>
      </c>
      <c r="G43" s="22">
        <v>3794</v>
      </c>
      <c r="H43" s="22">
        <v>5.83</v>
      </c>
      <c r="I43" s="22">
        <v>5535</v>
      </c>
      <c r="J43" s="22">
        <v>6522.37</v>
      </c>
      <c r="K43" s="22">
        <v>987.37</v>
      </c>
      <c r="L43" s="22">
        <v>5.83</v>
      </c>
      <c r="M43" s="22">
        <f>L43-H43</f>
        <v>0</v>
      </c>
      <c r="N43" s="22">
        <f>J43-F43</f>
        <v>-2806.63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5.75" hidden="true" customHeight="true" spans="1:26">
      <c r="A44" s="19">
        <v>28</v>
      </c>
      <c r="B44" s="20">
        <v>32</v>
      </c>
      <c r="C44" s="23" t="s">
        <v>56</v>
      </c>
      <c r="D44" s="22">
        <v>1403</v>
      </c>
      <c r="E44" s="22">
        <v>70733.77</v>
      </c>
      <c r="F44" s="22">
        <v>53166.82</v>
      </c>
      <c r="G44" s="22">
        <v>-17566.95</v>
      </c>
      <c r="H44" s="22">
        <v>0</v>
      </c>
      <c r="I44" s="22">
        <v>70733.77</v>
      </c>
      <c r="J44" s="22">
        <v>45536.19</v>
      </c>
      <c r="K44" s="22">
        <v>-25197.58</v>
      </c>
      <c r="L44" s="22">
        <v>0</v>
      </c>
      <c r="M44" s="22">
        <f>L44-H44</f>
        <v>0</v>
      </c>
      <c r="N44" s="22">
        <f>J44-F44</f>
        <v>-7630.63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5.75" hidden="true" customHeight="true" spans="1:26">
      <c r="A45" s="19">
        <v>29</v>
      </c>
      <c r="B45" s="20">
        <v>33</v>
      </c>
      <c r="C45" s="23" t="s">
        <v>57</v>
      </c>
      <c r="D45" s="22">
        <v>56</v>
      </c>
      <c r="E45" s="22">
        <v>5079</v>
      </c>
      <c r="F45" s="22">
        <v>2805</v>
      </c>
      <c r="G45" s="22">
        <v>-2274</v>
      </c>
      <c r="H45" s="22">
        <v>0</v>
      </c>
      <c r="I45" s="22">
        <v>5079</v>
      </c>
      <c r="J45" s="22">
        <v>1911</v>
      </c>
      <c r="K45" s="22">
        <v>-3168</v>
      </c>
      <c r="L45" s="22">
        <v>0</v>
      </c>
      <c r="M45" s="22">
        <f>L45-H45</f>
        <v>0</v>
      </c>
      <c r="N45" s="22">
        <f>J45-F45</f>
        <v>-894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5.75" hidden="true" customHeight="true" spans="1:26">
      <c r="A46" s="14"/>
      <c r="B46" s="15"/>
      <c r="C46" s="25" t="s">
        <v>58</v>
      </c>
      <c r="D46" s="18">
        <f t="shared" ref="D46:N46" si="15">SUM(D47:D48)</f>
        <v>976</v>
      </c>
      <c r="E46" s="18">
        <f t="shared" si="15"/>
        <v>14388.9</v>
      </c>
      <c r="F46" s="18">
        <f t="shared" si="15"/>
        <v>27527.14</v>
      </c>
      <c r="G46" s="18">
        <f t="shared" si="15"/>
        <v>13138.24</v>
      </c>
      <c r="H46" s="18">
        <f t="shared" si="15"/>
        <v>78.83</v>
      </c>
      <c r="I46" s="18">
        <f t="shared" si="15"/>
        <v>13110.68</v>
      </c>
      <c r="J46" s="18">
        <f t="shared" si="15"/>
        <v>24346.6</v>
      </c>
      <c r="K46" s="18">
        <f t="shared" si="15"/>
        <v>11235.92</v>
      </c>
      <c r="L46" s="18">
        <f t="shared" si="15"/>
        <v>67.42</v>
      </c>
      <c r="M46" s="18">
        <f t="shared" si="15"/>
        <v>-11.41</v>
      </c>
      <c r="N46" s="18">
        <f t="shared" si="15"/>
        <v>-3180.54</v>
      </c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ht="15.75" hidden="true" customHeight="true" spans="1:26">
      <c r="A47" s="19">
        <v>30</v>
      </c>
      <c r="B47" s="20">
        <v>29</v>
      </c>
      <c r="C47" s="27" t="s">
        <v>59</v>
      </c>
      <c r="D47" s="22">
        <v>691</v>
      </c>
      <c r="E47" s="22">
        <v>11418.9</v>
      </c>
      <c r="F47" s="22">
        <v>20019.14</v>
      </c>
      <c r="G47" s="22">
        <v>8600.24</v>
      </c>
      <c r="H47" s="22">
        <v>51.6</v>
      </c>
      <c r="I47" s="22">
        <v>10140.68</v>
      </c>
      <c r="J47" s="22">
        <v>17406.6</v>
      </c>
      <c r="K47" s="22">
        <v>7265.92</v>
      </c>
      <c r="L47" s="22">
        <v>43.6</v>
      </c>
      <c r="M47" s="22">
        <f>L47-H47</f>
        <v>-8</v>
      </c>
      <c r="N47" s="22">
        <f>J47-F47</f>
        <v>-2612.54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5.75" hidden="true" customHeight="true" spans="1:26">
      <c r="A48" s="19">
        <v>31</v>
      </c>
      <c r="B48" s="20">
        <v>30</v>
      </c>
      <c r="C48" s="23" t="s">
        <v>60</v>
      </c>
      <c r="D48" s="22">
        <v>285</v>
      </c>
      <c r="E48" s="22">
        <v>2970</v>
      </c>
      <c r="F48" s="22">
        <v>7508</v>
      </c>
      <c r="G48" s="22">
        <v>4538</v>
      </c>
      <c r="H48" s="22">
        <v>27.23</v>
      </c>
      <c r="I48" s="22">
        <v>2970</v>
      </c>
      <c r="J48" s="22">
        <v>6940</v>
      </c>
      <c r="K48" s="22">
        <v>3970</v>
      </c>
      <c r="L48" s="22">
        <v>23.82</v>
      </c>
      <c r="M48" s="22">
        <v>-3.41</v>
      </c>
      <c r="N48" s="22">
        <v>-568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5.75" hidden="true" customHeight="true" spans="1:26">
      <c r="A49" s="14"/>
      <c r="B49" s="15"/>
      <c r="C49" s="25" t="s">
        <v>61</v>
      </c>
      <c r="D49" s="18">
        <f t="shared" ref="D49:N49" si="16">D50</f>
        <v>137</v>
      </c>
      <c r="E49" s="18">
        <f t="shared" si="16"/>
        <v>1326.84</v>
      </c>
      <c r="F49" s="18">
        <f t="shared" si="16"/>
        <v>13466.52</v>
      </c>
      <c r="G49" s="18">
        <f t="shared" si="16"/>
        <v>12139.68</v>
      </c>
      <c r="H49" s="18">
        <f t="shared" si="16"/>
        <v>72.84</v>
      </c>
      <c r="I49" s="18">
        <f t="shared" si="16"/>
        <v>1326.84</v>
      </c>
      <c r="J49" s="18">
        <f t="shared" si="16"/>
        <v>4945.32</v>
      </c>
      <c r="K49" s="18">
        <f t="shared" si="16"/>
        <v>3618.48</v>
      </c>
      <c r="L49" s="18">
        <f t="shared" si="16"/>
        <v>21.71</v>
      </c>
      <c r="M49" s="18">
        <f t="shared" si="16"/>
        <v>-51.13</v>
      </c>
      <c r="N49" s="18">
        <f t="shared" si="16"/>
        <v>-8521.2</v>
      </c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ht="15.75" hidden="true" customHeight="true" spans="1:26">
      <c r="A50" s="19">
        <v>32</v>
      </c>
      <c r="B50" s="20">
        <v>31</v>
      </c>
      <c r="C50" s="21" t="s">
        <v>62</v>
      </c>
      <c r="D50" s="22">
        <v>137</v>
      </c>
      <c r="E50" s="22">
        <v>1326.84</v>
      </c>
      <c r="F50" s="22">
        <v>13466.52</v>
      </c>
      <c r="G50" s="22">
        <v>12139.68</v>
      </c>
      <c r="H50" s="22">
        <v>72.84</v>
      </c>
      <c r="I50" s="22">
        <v>1326.84</v>
      </c>
      <c r="J50" s="22">
        <v>4945.32</v>
      </c>
      <c r="K50" s="22">
        <v>3618.48</v>
      </c>
      <c r="L50" s="22">
        <v>21.71</v>
      </c>
      <c r="M50" s="22">
        <v>-51.13</v>
      </c>
      <c r="N50" s="22">
        <v>-8521.2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5.75" hidden="true" customHeight="true" spans="1:26">
      <c r="A51" s="14"/>
      <c r="B51" s="15"/>
      <c r="C51" s="25" t="s">
        <v>63</v>
      </c>
      <c r="D51" s="18">
        <f t="shared" ref="D51:N51" si="17">D52</f>
        <v>407</v>
      </c>
      <c r="E51" s="18">
        <f t="shared" si="17"/>
        <v>12298.59</v>
      </c>
      <c r="F51" s="18">
        <f t="shared" si="17"/>
        <v>16452.35</v>
      </c>
      <c r="G51" s="18">
        <f t="shared" si="17"/>
        <v>4153.76</v>
      </c>
      <c r="H51" s="18">
        <f t="shared" si="17"/>
        <v>24.92</v>
      </c>
      <c r="I51" s="18">
        <f t="shared" si="17"/>
        <v>12298.59</v>
      </c>
      <c r="J51" s="18">
        <f t="shared" si="17"/>
        <v>15498.89</v>
      </c>
      <c r="K51" s="18">
        <f t="shared" si="17"/>
        <v>3200.3</v>
      </c>
      <c r="L51" s="18">
        <f t="shared" si="17"/>
        <v>19.2</v>
      </c>
      <c r="M51" s="18">
        <f t="shared" si="17"/>
        <v>-5.72</v>
      </c>
      <c r="N51" s="18">
        <f t="shared" si="17"/>
        <v>-953.459999999999</v>
      </c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ht="15.75" hidden="true" customHeight="true" spans="1:26">
      <c r="A52" s="19">
        <v>33</v>
      </c>
      <c r="B52" s="20">
        <v>28</v>
      </c>
      <c r="C52" s="21" t="s">
        <v>64</v>
      </c>
      <c r="D52" s="22">
        <v>407</v>
      </c>
      <c r="E52" s="22">
        <v>12298.59</v>
      </c>
      <c r="F52" s="22">
        <v>16452.35</v>
      </c>
      <c r="G52" s="22">
        <v>4153.76</v>
      </c>
      <c r="H52" s="22">
        <v>24.92</v>
      </c>
      <c r="I52" s="22">
        <v>12298.59</v>
      </c>
      <c r="J52" s="22">
        <v>15498.89</v>
      </c>
      <c r="K52" s="22">
        <v>3200.3</v>
      </c>
      <c r="L52" s="22">
        <v>19.2</v>
      </c>
      <c r="M52" s="22">
        <f>L52-H52</f>
        <v>-5.72</v>
      </c>
      <c r="N52" s="22">
        <f>J52-F52</f>
        <v>-953.459999999999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5.75" hidden="true" customHeight="true" spans="1:26">
      <c r="A53" s="14"/>
      <c r="B53" s="15"/>
      <c r="C53" s="25" t="s">
        <v>65</v>
      </c>
      <c r="D53" s="18">
        <f t="shared" ref="D53:N53" si="18">D54+D56+D58+D60+D64+D68+D71+D74+D79+D81+D83</f>
        <v>7927</v>
      </c>
      <c r="E53" s="18">
        <f t="shared" si="18"/>
        <v>135587.05</v>
      </c>
      <c r="F53" s="18">
        <f t="shared" si="18"/>
        <v>190827.22</v>
      </c>
      <c r="G53" s="18">
        <f t="shared" si="18"/>
        <v>55240.18</v>
      </c>
      <c r="H53" s="18">
        <f t="shared" si="18"/>
        <v>331.43</v>
      </c>
      <c r="I53" s="18">
        <f t="shared" si="18"/>
        <v>128969.52</v>
      </c>
      <c r="J53" s="18">
        <f t="shared" si="18"/>
        <v>181354.75</v>
      </c>
      <c r="K53" s="18">
        <f t="shared" si="18"/>
        <v>52385.24</v>
      </c>
      <c r="L53" s="18">
        <f t="shared" si="18"/>
        <v>314.32</v>
      </c>
      <c r="M53" s="18">
        <f t="shared" si="18"/>
        <v>-17.11</v>
      </c>
      <c r="N53" s="18">
        <f t="shared" si="18"/>
        <v>-9472.46999999999</v>
      </c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ht="15.75" hidden="true" customHeight="true" spans="1:26">
      <c r="A54" s="14"/>
      <c r="B54" s="15"/>
      <c r="C54" s="26" t="s">
        <v>66</v>
      </c>
      <c r="D54" s="18">
        <f t="shared" ref="D54:N54" si="19">D55</f>
        <v>1707</v>
      </c>
      <c r="E54" s="18">
        <f t="shared" si="19"/>
        <v>19548.96</v>
      </c>
      <c r="F54" s="18">
        <f t="shared" si="19"/>
        <v>30682.91</v>
      </c>
      <c r="G54" s="18">
        <f t="shared" si="19"/>
        <v>11133.95</v>
      </c>
      <c r="H54" s="18">
        <f t="shared" si="19"/>
        <v>66.8</v>
      </c>
      <c r="I54" s="18">
        <f t="shared" si="19"/>
        <v>19548.96</v>
      </c>
      <c r="J54" s="18">
        <f t="shared" si="19"/>
        <v>30166.41</v>
      </c>
      <c r="K54" s="18">
        <f t="shared" si="19"/>
        <v>10617.45</v>
      </c>
      <c r="L54" s="18">
        <f t="shared" si="19"/>
        <v>63.7</v>
      </c>
      <c r="M54" s="18">
        <f t="shared" si="19"/>
        <v>-3.09999999999999</v>
      </c>
      <c r="N54" s="18">
        <f t="shared" si="19"/>
        <v>-516.5</v>
      </c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ht="15.75" hidden="true" customHeight="true" spans="1:26">
      <c r="A55" s="19">
        <v>34</v>
      </c>
      <c r="B55" s="20">
        <v>35</v>
      </c>
      <c r="C55" s="21" t="s">
        <v>67</v>
      </c>
      <c r="D55" s="22">
        <v>1707</v>
      </c>
      <c r="E55" s="22">
        <v>19548.96</v>
      </c>
      <c r="F55" s="22">
        <v>30682.91</v>
      </c>
      <c r="G55" s="22">
        <v>11133.95</v>
      </c>
      <c r="H55" s="22">
        <v>66.8</v>
      </c>
      <c r="I55" s="22">
        <v>19548.96</v>
      </c>
      <c r="J55" s="22">
        <v>30166.41</v>
      </c>
      <c r="K55" s="22">
        <v>10617.45</v>
      </c>
      <c r="L55" s="22">
        <v>63.7</v>
      </c>
      <c r="M55" s="22">
        <f>L55-H55</f>
        <v>-3.09999999999999</v>
      </c>
      <c r="N55" s="22">
        <f>J55-F55</f>
        <v>-516.5</v>
      </c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5.75" hidden="true" customHeight="true" spans="1:26">
      <c r="A56" s="14"/>
      <c r="B56" s="15"/>
      <c r="C56" s="25" t="s">
        <v>68</v>
      </c>
      <c r="D56" s="18">
        <f t="shared" ref="D56:N56" si="20">D57</f>
        <v>461</v>
      </c>
      <c r="E56" s="18">
        <f t="shared" si="20"/>
        <v>6886.39</v>
      </c>
      <c r="F56" s="18">
        <f t="shared" si="20"/>
        <v>17510.26</v>
      </c>
      <c r="G56" s="18">
        <f t="shared" si="20"/>
        <v>10623.87</v>
      </c>
      <c r="H56" s="18">
        <f t="shared" si="20"/>
        <v>63.74</v>
      </c>
      <c r="I56" s="18">
        <f t="shared" si="20"/>
        <v>6527.77</v>
      </c>
      <c r="J56" s="18">
        <f t="shared" si="20"/>
        <v>16006.98</v>
      </c>
      <c r="K56" s="18">
        <f t="shared" si="20"/>
        <v>9479.21</v>
      </c>
      <c r="L56" s="18">
        <f t="shared" si="20"/>
        <v>56.88</v>
      </c>
      <c r="M56" s="18">
        <f t="shared" si="20"/>
        <v>-6.86</v>
      </c>
      <c r="N56" s="18">
        <f t="shared" si="20"/>
        <v>-1503.28</v>
      </c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ht="15.75" hidden="true" customHeight="true" spans="1:26">
      <c r="A57" s="19">
        <v>35</v>
      </c>
      <c r="B57" s="20">
        <v>36</v>
      </c>
      <c r="C57" s="21" t="s">
        <v>69</v>
      </c>
      <c r="D57" s="22">
        <v>461</v>
      </c>
      <c r="E57" s="22">
        <v>6886.39</v>
      </c>
      <c r="F57" s="22">
        <v>17510.26</v>
      </c>
      <c r="G57" s="22">
        <v>10623.87</v>
      </c>
      <c r="H57" s="22">
        <v>63.74</v>
      </c>
      <c r="I57" s="22">
        <v>6527.77</v>
      </c>
      <c r="J57" s="22">
        <v>16006.98</v>
      </c>
      <c r="K57" s="22">
        <v>9479.21</v>
      </c>
      <c r="L57" s="22">
        <v>56.88</v>
      </c>
      <c r="M57" s="22">
        <f>L57-H57</f>
        <v>-6.86</v>
      </c>
      <c r="N57" s="22">
        <f>J57-F57</f>
        <v>-1503.28</v>
      </c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5.75" hidden="true" customHeight="true" spans="1:26">
      <c r="A58" s="14"/>
      <c r="B58" s="15"/>
      <c r="C58" s="28" t="s">
        <v>70</v>
      </c>
      <c r="D58" s="18">
        <f t="shared" ref="D58:N58" si="21">D59</f>
        <v>16</v>
      </c>
      <c r="E58" s="18">
        <f t="shared" si="21"/>
        <v>722.16</v>
      </c>
      <c r="F58" s="18">
        <f t="shared" si="21"/>
        <v>1063.9</v>
      </c>
      <c r="G58" s="18">
        <f t="shared" si="21"/>
        <v>341.74</v>
      </c>
      <c r="H58" s="18">
        <f t="shared" si="21"/>
        <v>2.05</v>
      </c>
      <c r="I58" s="18">
        <f t="shared" si="21"/>
        <v>722.16</v>
      </c>
      <c r="J58" s="18">
        <f t="shared" si="21"/>
        <v>1053.48</v>
      </c>
      <c r="K58" s="18">
        <f t="shared" si="21"/>
        <v>331.32</v>
      </c>
      <c r="L58" s="18">
        <f t="shared" si="21"/>
        <v>1.99</v>
      </c>
      <c r="M58" s="18">
        <f t="shared" si="21"/>
        <v>-0.0599999999999998</v>
      </c>
      <c r="N58" s="18">
        <f t="shared" si="21"/>
        <v>-10.4200000000001</v>
      </c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ht="25.2" hidden="true" customHeight="true" spans="1:26">
      <c r="A59" s="19">
        <v>36</v>
      </c>
      <c r="B59" s="20">
        <v>51</v>
      </c>
      <c r="C59" s="23" t="s">
        <v>71</v>
      </c>
      <c r="D59" s="22">
        <v>16</v>
      </c>
      <c r="E59" s="22">
        <v>722.16</v>
      </c>
      <c r="F59" s="22">
        <v>1063.9</v>
      </c>
      <c r="G59" s="22">
        <v>341.74</v>
      </c>
      <c r="H59" s="22">
        <v>2.05</v>
      </c>
      <c r="I59" s="22">
        <v>722.16</v>
      </c>
      <c r="J59" s="22">
        <v>1053.48</v>
      </c>
      <c r="K59" s="22">
        <v>331.32</v>
      </c>
      <c r="L59" s="22">
        <v>1.99</v>
      </c>
      <c r="M59" s="22">
        <f>L59-H59</f>
        <v>-0.0599999999999998</v>
      </c>
      <c r="N59" s="22">
        <f>J59-F59</f>
        <v>-10.4200000000001</v>
      </c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5.75" hidden="true" customHeight="true" spans="1:26">
      <c r="A60" s="14"/>
      <c r="B60" s="15"/>
      <c r="C60" s="25" t="s">
        <v>72</v>
      </c>
      <c r="D60" s="18">
        <f t="shared" ref="D60:N60" si="22">SUM(D61:D63)</f>
        <v>768</v>
      </c>
      <c r="E60" s="18">
        <f t="shared" si="22"/>
        <v>25500.66</v>
      </c>
      <c r="F60" s="18">
        <f t="shared" si="22"/>
        <v>29982.97</v>
      </c>
      <c r="G60" s="18">
        <f t="shared" si="22"/>
        <v>4482.31</v>
      </c>
      <c r="H60" s="18">
        <f t="shared" si="22"/>
        <v>26.89</v>
      </c>
      <c r="I60" s="18">
        <f t="shared" si="22"/>
        <v>19584.61</v>
      </c>
      <c r="J60" s="18">
        <f t="shared" si="22"/>
        <v>27837.36</v>
      </c>
      <c r="K60" s="18">
        <f t="shared" si="22"/>
        <v>8252.75</v>
      </c>
      <c r="L60" s="18">
        <f t="shared" si="22"/>
        <v>49.52</v>
      </c>
      <c r="M60" s="18">
        <f t="shared" si="22"/>
        <v>22.63</v>
      </c>
      <c r="N60" s="18">
        <f t="shared" si="22"/>
        <v>-2145.61</v>
      </c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ht="15.75" hidden="true" customHeight="true" spans="1:26">
      <c r="A61" s="19">
        <v>37</v>
      </c>
      <c r="B61" s="20">
        <v>34</v>
      </c>
      <c r="C61" s="21" t="s">
        <v>73</v>
      </c>
      <c r="D61" s="22">
        <v>450</v>
      </c>
      <c r="E61" s="22">
        <v>20797.66</v>
      </c>
      <c r="F61" s="22">
        <v>23523.17</v>
      </c>
      <c r="G61" s="22">
        <v>2725.51</v>
      </c>
      <c r="H61" s="22">
        <v>16.35</v>
      </c>
      <c r="I61" s="22">
        <v>14881.61</v>
      </c>
      <c r="J61" s="22">
        <v>22154.86</v>
      </c>
      <c r="K61" s="22">
        <v>7273.25</v>
      </c>
      <c r="L61" s="22">
        <v>43.64</v>
      </c>
      <c r="M61" s="22">
        <f>L61-H61</f>
        <v>27.29</v>
      </c>
      <c r="N61" s="22">
        <f>J61-F61</f>
        <v>-1368.31</v>
      </c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5.75" hidden="true" customHeight="true" spans="1:26">
      <c r="A62" s="19">
        <v>38</v>
      </c>
      <c r="B62" s="20">
        <v>48</v>
      </c>
      <c r="C62" s="23" t="s">
        <v>74</v>
      </c>
      <c r="D62" s="22">
        <v>26</v>
      </c>
      <c r="E62" s="22">
        <v>894</v>
      </c>
      <c r="F62" s="22">
        <v>2003.8</v>
      </c>
      <c r="G62" s="22">
        <v>1109.8</v>
      </c>
      <c r="H62" s="22">
        <v>6.66</v>
      </c>
      <c r="I62" s="22">
        <v>894</v>
      </c>
      <c r="J62" s="22">
        <v>1531.5</v>
      </c>
      <c r="K62" s="22">
        <v>637.5</v>
      </c>
      <c r="L62" s="22">
        <v>3.83</v>
      </c>
      <c r="M62" s="22">
        <f>L62-H62</f>
        <v>-2.83</v>
      </c>
      <c r="N62" s="22">
        <f>J62-F62</f>
        <v>-472.3</v>
      </c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5.75" hidden="true" customHeight="true" spans="1:26">
      <c r="A63" s="19">
        <v>39</v>
      </c>
      <c r="B63" s="20">
        <v>50</v>
      </c>
      <c r="C63" s="23" t="s">
        <v>75</v>
      </c>
      <c r="D63" s="22">
        <v>292</v>
      </c>
      <c r="E63" s="22">
        <v>3809</v>
      </c>
      <c r="F63" s="22">
        <v>4456</v>
      </c>
      <c r="G63" s="22">
        <v>647</v>
      </c>
      <c r="H63" s="22">
        <v>3.88</v>
      </c>
      <c r="I63" s="22">
        <v>3809</v>
      </c>
      <c r="J63" s="22">
        <v>4151</v>
      </c>
      <c r="K63" s="22">
        <v>342</v>
      </c>
      <c r="L63" s="22">
        <v>2.05</v>
      </c>
      <c r="M63" s="22">
        <f>L63-H63</f>
        <v>-1.83</v>
      </c>
      <c r="N63" s="22">
        <f>J63-F63</f>
        <v>-305</v>
      </c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5.75" hidden="true" customHeight="true" spans="1:26">
      <c r="A64" s="14"/>
      <c r="B64" s="15"/>
      <c r="C64" s="25" t="s">
        <v>76</v>
      </c>
      <c r="D64" s="18">
        <f t="shared" ref="D64:N64" si="23">SUM(D65:D67)</f>
        <v>1579</v>
      </c>
      <c r="E64" s="18">
        <f t="shared" si="23"/>
        <v>30183.42</v>
      </c>
      <c r="F64" s="18">
        <f t="shared" si="23"/>
        <v>41791.29</v>
      </c>
      <c r="G64" s="18">
        <f t="shared" si="23"/>
        <v>11607.87</v>
      </c>
      <c r="H64" s="18">
        <f t="shared" si="23"/>
        <v>69.65</v>
      </c>
      <c r="I64" s="18">
        <f t="shared" si="23"/>
        <v>30183.42</v>
      </c>
      <c r="J64" s="18">
        <f t="shared" si="23"/>
        <v>39075.07</v>
      </c>
      <c r="K64" s="18">
        <f t="shared" si="23"/>
        <v>8891.65</v>
      </c>
      <c r="L64" s="18">
        <f t="shared" si="23"/>
        <v>53.35</v>
      </c>
      <c r="M64" s="18">
        <f t="shared" si="23"/>
        <v>-16.3</v>
      </c>
      <c r="N64" s="18">
        <f t="shared" si="23"/>
        <v>-2716.22</v>
      </c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ht="15.75" hidden="true" customHeight="true" spans="1:26">
      <c r="A65" s="19">
        <v>40</v>
      </c>
      <c r="B65" s="20">
        <v>37</v>
      </c>
      <c r="C65" s="21" t="s">
        <v>77</v>
      </c>
      <c r="D65" s="22">
        <v>992</v>
      </c>
      <c r="E65" s="22">
        <v>24244.14</v>
      </c>
      <c r="F65" s="22">
        <v>32040.26</v>
      </c>
      <c r="G65" s="22">
        <v>7796.12</v>
      </c>
      <c r="H65" s="22">
        <v>46.78</v>
      </c>
      <c r="I65" s="22">
        <v>24244.14</v>
      </c>
      <c r="J65" s="22">
        <v>30457.09</v>
      </c>
      <c r="K65" s="22">
        <v>6212.95</v>
      </c>
      <c r="L65" s="22">
        <v>37.28</v>
      </c>
      <c r="M65" s="22">
        <f>L65-H65</f>
        <v>-9.5</v>
      </c>
      <c r="N65" s="22">
        <f>J65-F65</f>
        <v>-1583.17</v>
      </c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5.75" hidden="true" customHeight="true" spans="1:26">
      <c r="A66" s="19">
        <v>41</v>
      </c>
      <c r="B66" s="20">
        <v>41</v>
      </c>
      <c r="C66" s="23" t="s">
        <v>78</v>
      </c>
      <c r="D66" s="22">
        <v>271</v>
      </c>
      <c r="E66" s="22">
        <v>2868.88</v>
      </c>
      <c r="F66" s="22">
        <v>4986.57</v>
      </c>
      <c r="G66" s="22">
        <v>2117.69</v>
      </c>
      <c r="H66" s="22">
        <v>12.71</v>
      </c>
      <c r="I66" s="22">
        <v>2868.88</v>
      </c>
      <c r="J66" s="22">
        <v>3897.71</v>
      </c>
      <c r="K66" s="22">
        <v>1028.83</v>
      </c>
      <c r="L66" s="22">
        <v>6.17</v>
      </c>
      <c r="M66" s="22">
        <f>L66-H66</f>
        <v>-6.54</v>
      </c>
      <c r="N66" s="22">
        <f>J66-F66</f>
        <v>-1088.86</v>
      </c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5.75" hidden="true" customHeight="true" spans="1:26">
      <c r="A67" s="19">
        <v>42</v>
      </c>
      <c r="B67" s="6">
        <v>44</v>
      </c>
      <c r="C67" s="35" t="s">
        <v>79</v>
      </c>
      <c r="D67" s="22">
        <v>316</v>
      </c>
      <c r="E67" s="22">
        <v>3070.4</v>
      </c>
      <c r="F67" s="22">
        <v>4764.46</v>
      </c>
      <c r="G67" s="22">
        <v>1694.06</v>
      </c>
      <c r="H67" s="22">
        <v>10.16</v>
      </c>
      <c r="I67" s="22">
        <v>3070.4</v>
      </c>
      <c r="J67" s="22">
        <v>4720.27</v>
      </c>
      <c r="K67" s="22">
        <v>1649.87</v>
      </c>
      <c r="L67" s="22">
        <v>9.9</v>
      </c>
      <c r="M67" s="22">
        <f>L67-H67</f>
        <v>-0.26</v>
      </c>
      <c r="N67" s="22">
        <f>J67-F67</f>
        <v>-44.1899999999996</v>
      </c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5.75" hidden="true" customHeight="true" spans="1:26">
      <c r="A68" s="14"/>
      <c r="B68" s="36"/>
      <c r="C68" s="25" t="s">
        <v>80</v>
      </c>
      <c r="D68" s="18">
        <f t="shared" ref="D68:N68" si="24">SUM(D69:D70)</f>
        <v>664</v>
      </c>
      <c r="E68" s="18">
        <f t="shared" si="24"/>
        <v>9329.52</v>
      </c>
      <c r="F68" s="18">
        <f t="shared" si="24"/>
        <v>15144.25</v>
      </c>
      <c r="G68" s="18">
        <f t="shared" si="24"/>
        <v>5814.73</v>
      </c>
      <c r="H68" s="18">
        <f t="shared" si="24"/>
        <v>34.89</v>
      </c>
      <c r="I68" s="18">
        <f t="shared" si="24"/>
        <v>9329.52</v>
      </c>
      <c r="J68" s="18">
        <f t="shared" si="24"/>
        <v>14821.1</v>
      </c>
      <c r="K68" s="18">
        <f t="shared" si="24"/>
        <v>5491.58</v>
      </c>
      <c r="L68" s="18">
        <f t="shared" si="24"/>
        <v>32.95</v>
      </c>
      <c r="M68" s="18">
        <f t="shared" si="24"/>
        <v>-1.94</v>
      </c>
      <c r="N68" s="18">
        <f t="shared" si="24"/>
        <v>-323.15</v>
      </c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ht="15.75" hidden="true" customHeight="true" spans="1:26">
      <c r="A69" s="19">
        <v>43</v>
      </c>
      <c r="B69" s="6">
        <v>38</v>
      </c>
      <c r="C69" s="37" t="s">
        <v>81</v>
      </c>
      <c r="D69" s="22">
        <v>522</v>
      </c>
      <c r="E69" s="22">
        <v>7768.44</v>
      </c>
      <c r="F69" s="22">
        <v>11291.51</v>
      </c>
      <c r="G69" s="22">
        <v>3523.07</v>
      </c>
      <c r="H69" s="22">
        <v>21.14</v>
      </c>
      <c r="I69" s="22">
        <v>7768.44</v>
      </c>
      <c r="J69" s="22">
        <v>11112.1</v>
      </c>
      <c r="K69" s="22">
        <v>3343.66</v>
      </c>
      <c r="L69" s="22">
        <v>20.06</v>
      </c>
      <c r="M69" s="22">
        <f>L69-H69</f>
        <v>-1.08</v>
      </c>
      <c r="N69" s="22">
        <f>J69-F69</f>
        <v>-179.41</v>
      </c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5.75" hidden="true" customHeight="true" spans="1:26">
      <c r="A70" s="19">
        <v>44</v>
      </c>
      <c r="B70" s="38">
        <v>39</v>
      </c>
      <c r="C70" s="35" t="s">
        <v>82</v>
      </c>
      <c r="D70" s="22">
        <v>142</v>
      </c>
      <c r="E70" s="22">
        <v>1561.08</v>
      </c>
      <c r="F70" s="22">
        <v>3852.74</v>
      </c>
      <c r="G70" s="22">
        <v>2291.66</v>
      </c>
      <c r="H70" s="22">
        <v>13.75</v>
      </c>
      <c r="I70" s="22">
        <v>1561.08</v>
      </c>
      <c r="J70" s="22">
        <v>3709</v>
      </c>
      <c r="K70" s="22">
        <v>2147.92</v>
      </c>
      <c r="L70" s="22">
        <v>12.89</v>
      </c>
      <c r="M70" s="22">
        <f>L70-H70</f>
        <v>-0.859999999999999</v>
      </c>
      <c r="N70" s="22">
        <f>J70-F70</f>
        <v>-143.74</v>
      </c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5.75" hidden="true" customHeight="true" spans="1:26">
      <c r="A71" s="14"/>
      <c r="B71" s="36"/>
      <c r="C71" s="25" t="s">
        <v>83</v>
      </c>
      <c r="D71" s="18">
        <f t="shared" ref="D71:N71" si="25">SUM(D72:D73)</f>
        <v>447</v>
      </c>
      <c r="E71" s="18">
        <f t="shared" si="25"/>
        <v>12577.82</v>
      </c>
      <c r="F71" s="18">
        <f t="shared" si="25"/>
        <v>16240.37</v>
      </c>
      <c r="G71" s="18">
        <f t="shared" si="25"/>
        <v>3662.55</v>
      </c>
      <c r="H71" s="18">
        <f t="shared" si="25"/>
        <v>21.98</v>
      </c>
      <c r="I71" s="18">
        <f t="shared" si="25"/>
        <v>12169.53</v>
      </c>
      <c r="J71" s="18">
        <f t="shared" si="25"/>
        <v>15530.82</v>
      </c>
      <c r="K71" s="18">
        <f t="shared" si="25"/>
        <v>3361.29</v>
      </c>
      <c r="L71" s="18">
        <f t="shared" si="25"/>
        <v>20.17</v>
      </c>
      <c r="M71" s="18">
        <f t="shared" si="25"/>
        <v>-1.81</v>
      </c>
      <c r="N71" s="18">
        <f t="shared" si="25"/>
        <v>-709.55</v>
      </c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ht="15.75" hidden="true" customHeight="true" spans="1:26">
      <c r="A72" s="19">
        <v>45</v>
      </c>
      <c r="B72" s="6">
        <v>40</v>
      </c>
      <c r="C72" s="37" t="s">
        <v>84</v>
      </c>
      <c r="D72" s="22">
        <v>306</v>
      </c>
      <c r="E72" s="22">
        <v>11187.39</v>
      </c>
      <c r="F72" s="22">
        <v>13349.97</v>
      </c>
      <c r="G72" s="22">
        <v>2162.58</v>
      </c>
      <c r="H72" s="22">
        <v>12.98</v>
      </c>
      <c r="I72" s="22">
        <v>10779.1</v>
      </c>
      <c r="J72" s="22">
        <v>12649.97</v>
      </c>
      <c r="K72" s="22">
        <v>1870.87</v>
      </c>
      <c r="L72" s="22">
        <v>11.23</v>
      </c>
      <c r="M72" s="22">
        <f>L72-H72</f>
        <v>-1.75</v>
      </c>
      <c r="N72" s="22">
        <f>J72-F72</f>
        <v>-700</v>
      </c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5.75" hidden="true" customHeight="true" spans="1:26">
      <c r="A73" s="19">
        <v>46</v>
      </c>
      <c r="B73" s="38">
        <v>46</v>
      </c>
      <c r="C73" s="35" t="s">
        <v>85</v>
      </c>
      <c r="D73" s="22">
        <v>141</v>
      </c>
      <c r="E73" s="22">
        <v>1390.43</v>
      </c>
      <c r="F73" s="22">
        <v>2890.4</v>
      </c>
      <c r="G73" s="22">
        <v>1499.97</v>
      </c>
      <c r="H73" s="22">
        <v>9</v>
      </c>
      <c r="I73" s="22">
        <v>1390.43</v>
      </c>
      <c r="J73" s="22">
        <v>2880.85</v>
      </c>
      <c r="K73" s="22">
        <v>1490.42</v>
      </c>
      <c r="L73" s="22">
        <v>8.94</v>
      </c>
      <c r="M73" s="22">
        <f>L73-H73</f>
        <v>-0.0600000000000005</v>
      </c>
      <c r="N73" s="22">
        <f>J73-F73</f>
        <v>-9.55000000000018</v>
      </c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5.75" hidden="true" customHeight="true" spans="1:26">
      <c r="A74" s="14"/>
      <c r="B74" s="36"/>
      <c r="C74" s="25" t="s">
        <v>86</v>
      </c>
      <c r="D74" s="18">
        <f t="shared" ref="D74:N74" si="26">SUM(D75:D78)</f>
        <v>1060</v>
      </c>
      <c r="E74" s="18">
        <f t="shared" si="26"/>
        <v>14730.47</v>
      </c>
      <c r="F74" s="18">
        <f t="shared" si="26"/>
        <v>18713.44</v>
      </c>
      <c r="G74" s="18">
        <f t="shared" si="26"/>
        <v>3982.98</v>
      </c>
      <c r="H74" s="18">
        <f t="shared" si="26"/>
        <v>23.9</v>
      </c>
      <c r="I74" s="18">
        <f t="shared" si="26"/>
        <v>14730.47</v>
      </c>
      <c r="J74" s="18">
        <f t="shared" si="26"/>
        <v>18003.52</v>
      </c>
      <c r="K74" s="18">
        <f t="shared" si="26"/>
        <v>3273.06</v>
      </c>
      <c r="L74" s="18">
        <f t="shared" si="26"/>
        <v>19.64</v>
      </c>
      <c r="M74" s="18">
        <f t="shared" si="26"/>
        <v>-4.26</v>
      </c>
      <c r="N74" s="18">
        <f t="shared" si="26"/>
        <v>-709.920000000001</v>
      </c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ht="15.75" hidden="true" customHeight="true" spans="1:26">
      <c r="A75" s="19">
        <v>47</v>
      </c>
      <c r="B75" s="6">
        <v>42</v>
      </c>
      <c r="C75" s="37" t="s">
        <v>87</v>
      </c>
      <c r="D75" s="22">
        <v>278</v>
      </c>
      <c r="E75" s="22">
        <v>2789</v>
      </c>
      <c r="F75" s="22">
        <v>4730</v>
      </c>
      <c r="G75" s="22">
        <v>1941</v>
      </c>
      <c r="H75" s="22">
        <v>11.65</v>
      </c>
      <c r="I75" s="22">
        <v>2789</v>
      </c>
      <c r="J75" s="22">
        <v>4374.78</v>
      </c>
      <c r="K75" s="22">
        <v>1585.78</v>
      </c>
      <c r="L75" s="22">
        <v>9.51</v>
      </c>
      <c r="M75" s="22">
        <f>L75-H75</f>
        <v>-2.14</v>
      </c>
      <c r="N75" s="22">
        <f>J75-F75</f>
        <v>-355.22</v>
      </c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5.75" hidden="true" customHeight="true" spans="1:26">
      <c r="A76" s="19">
        <v>48</v>
      </c>
      <c r="B76" s="38">
        <v>43</v>
      </c>
      <c r="C76" s="35" t="s">
        <v>88</v>
      </c>
      <c r="D76" s="22">
        <v>761</v>
      </c>
      <c r="E76" s="22">
        <v>11555.84</v>
      </c>
      <c r="F76" s="22">
        <v>13259.77</v>
      </c>
      <c r="G76" s="22">
        <v>1703.93</v>
      </c>
      <c r="H76" s="22">
        <v>10.22</v>
      </c>
      <c r="I76" s="22">
        <v>11555.84</v>
      </c>
      <c r="J76" s="22">
        <v>12908.4</v>
      </c>
      <c r="K76" s="22">
        <v>1352.56</v>
      </c>
      <c r="L76" s="22">
        <v>8.12</v>
      </c>
      <c r="M76" s="22">
        <f>L76-H76</f>
        <v>-2.1</v>
      </c>
      <c r="N76" s="22">
        <f>J76-F76</f>
        <v>-351.370000000001</v>
      </c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5.75" hidden="true" customHeight="true" spans="1:26">
      <c r="A77" s="19">
        <v>49</v>
      </c>
      <c r="B77" s="38">
        <v>52</v>
      </c>
      <c r="C77" s="35" t="s">
        <v>89</v>
      </c>
      <c r="D77" s="22">
        <v>17</v>
      </c>
      <c r="E77" s="22">
        <v>322.75</v>
      </c>
      <c r="F77" s="22">
        <v>602.05</v>
      </c>
      <c r="G77" s="22">
        <v>279.3</v>
      </c>
      <c r="H77" s="22">
        <v>1.68</v>
      </c>
      <c r="I77" s="22">
        <v>322.75</v>
      </c>
      <c r="J77" s="22">
        <v>598.72</v>
      </c>
      <c r="K77" s="22">
        <v>275.97</v>
      </c>
      <c r="L77" s="22">
        <v>1.66</v>
      </c>
      <c r="M77" s="22">
        <f>L77-H77</f>
        <v>-0.02</v>
      </c>
      <c r="N77" s="22">
        <f>J77-F77</f>
        <v>-3.32999999999993</v>
      </c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5.75" hidden="true" customHeight="true" spans="1:26">
      <c r="A78" s="19">
        <v>50</v>
      </c>
      <c r="B78" s="38">
        <v>53</v>
      </c>
      <c r="C78" s="35" t="s">
        <v>90</v>
      </c>
      <c r="D78" s="22">
        <v>4</v>
      </c>
      <c r="E78" s="22">
        <v>62.88</v>
      </c>
      <c r="F78" s="22">
        <v>121.62</v>
      </c>
      <c r="G78" s="22">
        <v>58.75</v>
      </c>
      <c r="H78" s="22">
        <v>0.35</v>
      </c>
      <c r="I78" s="22">
        <v>62.88</v>
      </c>
      <c r="J78" s="22">
        <v>121.62</v>
      </c>
      <c r="K78" s="22">
        <v>58.75</v>
      </c>
      <c r="L78" s="42">
        <v>0.35</v>
      </c>
      <c r="M78" s="22">
        <f>L78-H78</f>
        <v>0</v>
      </c>
      <c r="N78" s="22">
        <f>J78-F78</f>
        <v>0</v>
      </c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5.75" hidden="true" customHeight="true" spans="1:26">
      <c r="A79" s="14"/>
      <c r="B79" s="36"/>
      <c r="C79" s="25" t="s">
        <v>91</v>
      </c>
      <c r="D79" s="18">
        <f t="shared" ref="D79:N79" si="27">D80</f>
        <v>279</v>
      </c>
      <c r="E79" s="18">
        <f t="shared" si="27"/>
        <v>4265.23</v>
      </c>
      <c r="F79" s="18">
        <f t="shared" si="27"/>
        <v>5844.07</v>
      </c>
      <c r="G79" s="18">
        <f t="shared" si="27"/>
        <v>1578.84</v>
      </c>
      <c r="H79" s="18">
        <f t="shared" si="27"/>
        <v>9.47</v>
      </c>
      <c r="I79" s="18">
        <f t="shared" si="27"/>
        <v>4265.23</v>
      </c>
      <c r="J79" s="18">
        <f t="shared" si="27"/>
        <v>5685.07</v>
      </c>
      <c r="K79" s="18">
        <f t="shared" si="27"/>
        <v>1419.84</v>
      </c>
      <c r="L79" s="18">
        <f t="shared" si="27"/>
        <v>8.52</v>
      </c>
      <c r="M79" s="18">
        <f t="shared" si="27"/>
        <v>-0.950000000000001</v>
      </c>
      <c r="N79" s="18">
        <f t="shared" si="27"/>
        <v>-159</v>
      </c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ht="15.75" hidden="true" customHeight="true" spans="1:26">
      <c r="A80" s="19">
        <v>51</v>
      </c>
      <c r="B80" s="6">
        <v>45</v>
      </c>
      <c r="C80" s="37" t="s">
        <v>92</v>
      </c>
      <c r="D80" s="22">
        <v>279</v>
      </c>
      <c r="E80" s="22">
        <v>4265.23</v>
      </c>
      <c r="F80" s="22">
        <v>5844.07</v>
      </c>
      <c r="G80" s="22">
        <v>1578.84</v>
      </c>
      <c r="H80" s="22">
        <v>9.47</v>
      </c>
      <c r="I80" s="22">
        <v>4265.23</v>
      </c>
      <c r="J80" s="22">
        <v>5685.07</v>
      </c>
      <c r="K80" s="22">
        <v>1419.84</v>
      </c>
      <c r="L80" s="22">
        <v>8.52</v>
      </c>
      <c r="M80" s="22">
        <f>L80-H80</f>
        <v>-0.950000000000001</v>
      </c>
      <c r="N80" s="22">
        <f>J80-F80</f>
        <v>-159</v>
      </c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5.75" hidden="true" customHeight="true" spans="1:26">
      <c r="A81" s="14"/>
      <c r="B81" s="36"/>
      <c r="C81" s="25" t="s">
        <v>93</v>
      </c>
      <c r="D81" s="18">
        <f t="shared" ref="D81:N81" si="28">D82</f>
        <v>566</v>
      </c>
      <c r="E81" s="18">
        <f t="shared" si="28"/>
        <v>6993.48</v>
      </c>
      <c r="F81" s="18">
        <f t="shared" si="28"/>
        <v>8293.13</v>
      </c>
      <c r="G81" s="18">
        <f t="shared" si="28"/>
        <v>1299.65</v>
      </c>
      <c r="H81" s="18">
        <f t="shared" si="28"/>
        <v>7.79</v>
      </c>
      <c r="I81" s="18">
        <f t="shared" si="28"/>
        <v>6993.48</v>
      </c>
      <c r="J81" s="18">
        <f t="shared" si="28"/>
        <v>7933.76</v>
      </c>
      <c r="K81" s="18">
        <f t="shared" si="28"/>
        <v>940.28</v>
      </c>
      <c r="L81" s="18">
        <f t="shared" si="28"/>
        <v>5.64</v>
      </c>
      <c r="M81" s="18">
        <f t="shared" si="28"/>
        <v>-2.15</v>
      </c>
      <c r="N81" s="18">
        <f t="shared" si="28"/>
        <v>-359.369999999999</v>
      </c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ht="15.75" hidden="true" customHeight="true" spans="1:26">
      <c r="A82" s="19">
        <v>52</v>
      </c>
      <c r="B82" s="6">
        <v>47</v>
      </c>
      <c r="C82" s="37" t="s">
        <v>94</v>
      </c>
      <c r="D82" s="22">
        <v>566</v>
      </c>
      <c r="E82" s="22">
        <v>6993.48</v>
      </c>
      <c r="F82" s="22">
        <v>8293.13</v>
      </c>
      <c r="G82" s="22">
        <v>1299.65</v>
      </c>
      <c r="H82" s="22">
        <v>7.79</v>
      </c>
      <c r="I82" s="22">
        <v>6993.48</v>
      </c>
      <c r="J82" s="22">
        <v>7933.76</v>
      </c>
      <c r="K82" s="22">
        <v>940.28</v>
      </c>
      <c r="L82" s="22">
        <v>5.64</v>
      </c>
      <c r="M82" s="22">
        <f>L82-H82</f>
        <v>-2.15</v>
      </c>
      <c r="N82" s="22">
        <f>J82-F82</f>
        <v>-359.369999999999</v>
      </c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5.75" hidden="true" customHeight="true" spans="1:26">
      <c r="A83" s="14"/>
      <c r="B83" s="36"/>
      <c r="C83" s="25" t="s">
        <v>95</v>
      </c>
      <c r="D83" s="18">
        <f t="shared" ref="D83:N83" si="29">D84</f>
        <v>380</v>
      </c>
      <c r="E83" s="18">
        <f t="shared" si="29"/>
        <v>4848.94</v>
      </c>
      <c r="F83" s="18">
        <f t="shared" si="29"/>
        <v>5560.63</v>
      </c>
      <c r="G83" s="18">
        <f t="shared" si="29"/>
        <v>711.69</v>
      </c>
      <c r="H83" s="18">
        <f t="shared" si="29"/>
        <v>4.27</v>
      </c>
      <c r="I83" s="18">
        <f t="shared" si="29"/>
        <v>4914.37</v>
      </c>
      <c r="J83" s="18">
        <f t="shared" si="29"/>
        <v>5241.18</v>
      </c>
      <c r="K83" s="18">
        <f t="shared" si="29"/>
        <v>326.81</v>
      </c>
      <c r="L83" s="18">
        <f t="shared" si="29"/>
        <v>1.96</v>
      </c>
      <c r="M83" s="18">
        <f t="shared" si="29"/>
        <v>-2.31</v>
      </c>
      <c r="N83" s="18">
        <f t="shared" si="29"/>
        <v>-319.45</v>
      </c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ht="15.75" hidden="true" customHeight="true" spans="1:26">
      <c r="A84" s="19">
        <v>53</v>
      </c>
      <c r="B84" s="6">
        <v>49</v>
      </c>
      <c r="C84" s="37" t="s">
        <v>96</v>
      </c>
      <c r="D84" s="22">
        <v>380</v>
      </c>
      <c r="E84" s="22">
        <v>4848.94</v>
      </c>
      <c r="F84" s="22">
        <v>5560.63</v>
      </c>
      <c r="G84" s="22">
        <v>711.69</v>
      </c>
      <c r="H84" s="22">
        <v>4.27</v>
      </c>
      <c r="I84" s="22">
        <v>4914.37</v>
      </c>
      <c r="J84" s="22">
        <v>5241.18</v>
      </c>
      <c r="K84" s="22">
        <v>326.81</v>
      </c>
      <c r="L84" s="22">
        <v>1.96</v>
      </c>
      <c r="M84" s="22">
        <f>L84-H84</f>
        <v>-2.31</v>
      </c>
      <c r="N84" s="22">
        <f>J84-F84</f>
        <v>-319.45</v>
      </c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5.75" hidden="true" customHeight="true" spans="1:26">
      <c r="A85" s="14"/>
      <c r="B85" s="36"/>
      <c r="C85" s="25" t="s">
        <v>97</v>
      </c>
      <c r="D85" s="18">
        <f t="shared" ref="D85:N85" si="30">D86+D90+D88</f>
        <v>906</v>
      </c>
      <c r="E85" s="18">
        <f t="shared" si="30"/>
        <v>9794.18</v>
      </c>
      <c r="F85" s="18">
        <f t="shared" si="30"/>
        <v>21035.28</v>
      </c>
      <c r="G85" s="18">
        <f t="shared" si="30"/>
        <v>8573.87</v>
      </c>
      <c r="H85" s="18">
        <f t="shared" si="30"/>
        <v>51.44</v>
      </c>
      <c r="I85" s="18">
        <f t="shared" si="30"/>
        <v>12461.41</v>
      </c>
      <c r="J85" s="18">
        <f t="shared" si="30"/>
        <v>20147.8</v>
      </c>
      <c r="K85" s="18">
        <f t="shared" si="30"/>
        <v>7686.4</v>
      </c>
      <c r="L85" s="18">
        <f t="shared" si="30"/>
        <v>46.12</v>
      </c>
      <c r="M85" s="18">
        <f t="shared" si="30"/>
        <v>-5.32</v>
      </c>
      <c r="N85" s="18">
        <f t="shared" si="30"/>
        <v>-887.479999999999</v>
      </c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ht="15.75" hidden="true" customHeight="true" spans="1:26">
      <c r="A86" s="14"/>
      <c r="B86" s="15"/>
      <c r="C86" s="26" t="s">
        <v>98</v>
      </c>
      <c r="D86" s="18">
        <f t="shared" ref="D86:N86" si="31">D87</f>
        <v>182</v>
      </c>
      <c r="E86" s="18">
        <f t="shared" si="31"/>
        <v>726.56</v>
      </c>
      <c r="F86" s="18">
        <f t="shared" si="31"/>
        <v>2409.57</v>
      </c>
      <c r="G86" s="18">
        <f t="shared" si="31"/>
        <v>1683.01</v>
      </c>
      <c r="H86" s="18">
        <f t="shared" si="31"/>
        <v>10.1</v>
      </c>
      <c r="I86" s="18">
        <f t="shared" si="31"/>
        <v>726.56</v>
      </c>
      <c r="J86" s="18">
        <f t="shared" si="31"/>
        <v>2404.57</v>
      </c>
      <c r="K86" s="18">
        <f t="shared" si="31"/>
        <v>1678.01</v>
      </c>
      <c r="L86" s="18">
        <f t="shared" si="31"/>
        <v>10.07</v>
      </c>
      <c r="M86" s="18">
        <f t="shared" si="31"/>
        <v>-0.0299999999999994</v>
      </c>
      <c r="N86" s="18">
        <f t="shared" si="31"/>
        <v>-5</v>
      </c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ht="15.75" hidden="true" customHeight="true" spans="1:26">
      <c r="A87" s="19">
        <v>54</v>
      </c>
      <c r="B87" s="6">
        <v>54</v>
      </c>
      <c r="C87" s="37" t="s">
        <v>99</v>
      </c>
      <c r="D87" s="22">
        <v>182</v>
      </c>
      <c r="E87" s="22">
        <v>726.56</v>
      </c>
      <c r="F87" s="22">
        <v>2409.57</v>
      </c>
      <c r="G87" s="22">
        <v>1683.01</v>
      </c>
      <c r="H87" s="22">
        <v>10.1</v>
      </c>
      <c r="I87" s="22">
        <v>726.56</v>
      </c>
      <c r="J87" s="22">
        <v>2404.57</v>
      </c>
      <c r="K87" s="22">
        <v>1678.01</v>
      </c>
      <c r="L87" s="22">
        <v>10.07</v>
      </c>
      <c r="M87" s="22">
        <f>L87-H87</f>
        <v>-0.0299999999999994</v>
      </c>
      <c r="N87" s="22">
        <f>J87-F87</f>
        <v>-5</v>
      </c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5.75" hidden="true" customHeight="true" spans="1:26">
      <c r="A88" s="14"/>
      <c r="B88" s="36"/>
      <c r="C88" s="25" t="s">
        <v>100</v>
      </c>
      <c r="D88" s="18">
        <f t="shared" ref="D88:N88" si="32">D89</f>
        <v>83</v>
      </c>
      <c r="E88" s="18">
        <f t="shared" si="32"/>
        <v>4170.53</v>
      </c>
      <c r="F88" s="18">
        <f t="shared" si="32"/>
        <v>5965.91</v>
      </c>
      <c r="G88" s="18">
        <f t="shared" si="32"/>
        <v>1795.38</v>
      </c>
      <c r="H88" s="18">
        <f t="shared" si="32"/>
        <v>10.77</v>
      </c>
      <c r="I88" s="18">
        <f t="shared" si="32"/>
        <v>4170.53</v>
      </c>
      <c r="J88" s="18">
        <f t="shared" si="32"/>
        <v>5301.12</v>
      </c>
      <c r="K88" s="18">
        <f t="shared" si="32"/>
        <v>1130.59</v>
      </c>
      <c r="L88" s="18">
        <f t="shared" si="32"/>
        <v>6.78</v>
      </c>
      <c r="M88" s="18">
        <f t="shared" si="32"/>
        <v>-3.99</v>
      </c>
      <c r="N88" s="18">
        <f t="shared" si="32"/>
        <v>-664.79</v>
      </c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ht="15.75" hidden="true" customHeight="true" spans="1:26">
      <c r="A89" s="19">
        <v>55</v>
      </c>
      <c r="B89" s="6">
        <v>55</v>
      </c>
      <c r="C89" s="37" t="s">
        <v>101</v>
      </c>
      <c r="D89" s="22">
        <v>83</v>
      </c>
      <c r="E89" s="22">
        <v>4170.53</v>
      </c>
      <c r="F89" s="22">
        <v>5965.91</v>
      </c>
      <c r="G89" s="22">
        <v>1795.38</v>
      </c>
      <c r="H89" s="22">
        <v>10.77</v>
      </c>
      <c r="I89" s="22">
        <v>4170.53</v>
      </c>
      <c r="J89" s="22">
        <v>5301.12</v>
      </c>
      <c r="K89" s="22">
        <v>1130.59</v>
      </c>
      <c r="L89" s="22">
        <v>6.78</v>
      </c>
      <c r="M89" s="22">
        <f>L89-H89</f>
        <v>-3.99</v>
      </c>
      <c r="N89" s="22">
        <f>J89-F89</f>
        <v>-664.79</v>
      </c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5.75" hidden="true" customHeight="true" spans="1:26">
      <c r="A90" s="14"/>
      <c r="B90" s="36"/>
      <c r="C90" s="25" t="s">
        <v>102</v>
      </c>
      <c r="D90" s="18">
        <f t="shared" ref="D90:N90" si="33">D91</f>
        <v>641</v>
      </c>
      <c r="E90" s="18">
        <f t="shared" si="33"/>
        <v>4897.09</v>
      </c>
      <c r="F90" s="18">
        <f t="shared" si="33"/>
        <v>12659.8</v>
      </c>
      <c r="G90" s="18">
        <f t="shared" si="33"/>
        <v>5095.48</v>
      </c>
      <c r="H90" s="18">
        <f t="shared" si="33"/>
        <v>30.57</v>
      </c>
      <c r="I90" s="18">
        <f t="shared" si="33"/>
        <v>7564.32</v>
      </c>
      <c r="J90" s="18">
        <f t="shared" si="33"/>
        <v>12442.11</v>
      </c>
      <c r="K90" s="18">
        <f t="shared" si="33"/>
        <v>4877.8</v>
      </c>
      <c r="L90" s="18">
        <f t="shared" si="33"/>
        <v>29.27</v>
      </c>
      <c r="M90" s="18">
        <f t="shared" si="33"/>
        <v>-1.3</v>
      </c>
      <c r="N90" s="18">
        <f t="shared" si="33"/>
        <v>-217.689999999999</v>
      </c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ht="15.75" hidden="true" customHeight="true" spans="1:26">
      <c r="A91" s="19">
        <v>56</v>
      </c>
      <c r="B91" s="6">
        <v>56</v>
      </c>
      <c r="C91" s="37" t="s">
        <v>103</v>
      </c>
      <c r="D91" s="22">
        <v>641</v>
      </c>
      <c r="E91" s="22">
        <v>4897.09</v>
      </c>
      <c r="F91" s="22">
        <v>12659.8</v>
      </c>
      <c r="G91" s="22">
        <v>5095.48</v>
      </c>
      <c r="H91" s="22">
        <v>30.57</v>
      </c>
      <c r="I91" s="22">
        <v>7564.32</v>
      </c>
      <c r="J91" s="22">
        <v>12442.11</v>
      </c>
      <c r="K91" s="22">
        <v>4877.8</v>
      </c>
      <c r="L91" s="22">
        <v>29.27</v>
      </c>
      <c r="M91" s="22">
        <f>L91-H91</f>
        <v>-1.3</v>
      </c>
      <c r="N91" s="22">
        <f>J91-F91</f>
        <v>-217.689999999999</v>
      </c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5.75" hidden="true" customHeight="true" spans="1:26">
      <c r="A92" s="14"/>
      <c r="B92" s="36"/>
      <c r="C92" s="25" t="s">
        <v>104</v>
      </c>
      <c r="D92" s="18">
        <f t="shared" ref="D92:N92" si="34">D93+D98</f>
        <v>4641</v>
      </c>
      <c r="E92" s="18">
        <f t="shared" si="34"/>
        <v>72263.49</v>
      </c>
      <c r="F92" s="18">
        <f t="shared" si="34"/>
        <v>94486.23</v>
      </c>
      <c r="G92" s="18">
        <f t="shared" si="34"/>
        <v>22222.74</v>
      </c>
      <c r="H92" s="18">
        <f t="shared" si="34"/>
        <v>133.34</v>
      </c>
      <c r="I92" s="18">
        <f t="shared" si="34"/>
        <v>71272.29</v>
      </c>
      <c r="J92" s="18">
        <f t="shared" si="34"/>
        <v>89155.65</v>
      </c>
      <c r="K92" s="18">
        <f t="shared" si="34"/>
        <v>18088.36</v>
      </c>
      <c r="L92" s="18">
        <f t="shared" si="34"/>
        <v>108.53</v>
      </c>
      <c r="M92" s="18">
        <f t="shared" si="34"/>
        <v>-24.81</v>
      </c>
      <c r="N92" s="18">
        <f t="shared" si="34"/>
        <v>-5330.57999999999</v>
      </c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ht="15.75" hidden="true" customHeight="true" spans="1:26">
      <c r="A93" s="14"/>
      <c r="B93" s="15"/>
      <c r="C93" s="26" t="s">
        <v>105</v>
      </c>
      <c r="D93" s="18">
        <f t="shared" ref="D93:N93" si="35">SUM(D94:D97)</f>
        <v>349</v>
      </c>
      <c r="E93" s="18">
        <f t="shared" si="35"/>
        <v>9422.83</v>
      </c>
      <c r="F93" s="18">
        <f t="shared" si="35"/>
        <v>11866.11</v>
      </c>
      <c r="G93" s="18">
        <f t="shared" si="35"/>
        <v>2443.28</v>
      </c>
      <c r="H93" s="18">
        <f t="shared" si="35"/>
        <v>14.66</v>
      </c>
      <c r="I93" s="18">
        <f t="shared" si="35"/>
        <v>8431.63</v>
      </c>
      <c r="J93" s="18">
        <f t="shared" si="35"/>
        <v>9913.39</v>
      </c>
      <c r="K93" s="18">
        <f t="shared" si="35"/>
        <v>1686.76</v>
      </c>
      <c r="L93" s="18">
        <f t="shared" si="35"/>
        <v>10.13</v>
      </c>
      <c r="M93" s="18">
        <f t="shared" si="35"/>
        <v>-4.53</v>
      </c>
      <c r="N93" s="18">
        <f t="shared" si="35"/>
        <v>-1952.72</v>
      </c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ht="15.75" hidden="true" customHeight="true" spans="1:26">
      <c r="A94" s="19">
        <v>57</v>
      </c>
      <c r="B94" s="6">
        <v>60</v>
      </c>
      <c r="C94" s="37" t="s">
        <v>106</v>
      </c>
      <c r="D94" s="22">
        <v>245</v>
      </c>
      <c r="E94" s="22">
        <v>6343</v>
      </c>
      <c r="F94" s="22">
        <v>7805</v>
      </c>
      <c r="G94" s="22">
        <v>1462</v>
      </c>
      <c r="H94" s="22">
        <v>8.77</v>
      </c>
      <c r="I94" s="22">
        <v>6343</v>
      </c>
      <c r="J94" s="22">
        <v>7447.56</v>
      </c>
      <c r="K94" s="22">
        <v>1104.56</v>
      </c>
      <c r="L94" s="22">
        <v>6.63</v>
      </c>
      <c r="M94" s="22">
        <f>L94-H94</f>
        <v>-2.14</v>
      </c>
      <c r="N94" s="22">
        <f>J94-F94</f>
        <v>-357.44</v>
      </c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5.75" hidden="true" customHeight="true" spans="1:26">
      <c r="A95" s="19">
        <v>58</v>
      </c>
      <c r="B95" s="38">
        <v>61</v>
      </c>
      <c r="C95" s="35" t="s">
        <v>107</v>
      </c>
      <c r="D95" s="22">
        <v>31</v>
      </c>
      <c r="E95" s="22">
        <v>2026.89</v>
      </c>
      <c r="F95" s="22">
        <v>2551.96</v>
      </c>
      <c r="G95" s="22">
        <v>525.07</v>
      </c>
      <c r="H95" s="22">
        <v>3.15</v>
      </c>
      <c r="I95" s="22">
        <v>1035.69</v>
      </c>
      <c r="J95" s="22">
        <v>1436.85</v>
      </c>
      <c r="K95" s="22">
        <v>401.16</v>
      </c>
      <c r="L95" s="22">
        <v>2.41</v>
      </c>
      <c r="M95" s="22">
        <f>L95-H95</f>
        <v>-0.74</v>
      </c>
      <c r="N95" s="22">
        <f>J95-F95</f>
        <v>-1115.11</v>
      </c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5.75" hidden="true" customHeight="true" spans="1:26">
      <c r="A96" s="19">
        <v>59</v>
      </c>
      <c r="B96" s="38">
        <v>62</v>
      </c>
      <c r="C96" s="35" t="s">
        <v>108</v>
      </c>
      <c r="D96" s="22">
        <v>35</v>
      </c>
      <c r="E96" s="22">
        <v>301.94</v>
      </c>
      <c r="F96" s="22">
        <v>583.15</v>
      </c>
      <c r="G96" s="22">
        <v>281.21</v>
      </c>
      <c r="H96" s="22">
        <v>1.69</v>
      </c>
      <c r="I96" s="22">
        <v>301.94</v>
      </c>
      <c r="J96" s="22">
        <v>307.98</v>
      </c>
      <c r="K96" s="22">
        <v>6.04</v>
      </c>
      <c r="L96" s="22">
        <v>0.04</v>
      </c>
      <c r="M96" s="22">
        <f>L96-H96</f>
        <v>-1.65</v>
      </c>
      <c r="N96" s="22">
        <f>J96-F96</f>
        <v>-275.17</v>
      </c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5.75" hidden="true" customHeight="true" spans="1:26">
      <c r="A97" s="19">
        <v>60</v>
      </c>
      <c r="B97" s="38">
        <v>63</v>
      </c>
      <c r="C97" s="35" t="s">
        <v>109</v>
      </c>
      <c r="D97" s="22">
        <v>38</v>
      </c>
      <c r="E97" s="22">
        <v>751</v>
      </c>
      <c r="F97" s="22">
        <v>926</v>
      </c>
      <c r="G97" s="22">
        <v>175</v>
      </c>
      <c r="H97" s="22">
        <v>1.05</v>
      </c>
      <c r="I97" s="22">
        <v>751</v>
      </c>
      <c r="J97" s="22">
        <v>721</v>
      </c>
      <c r="K97" s="22">
        <v>175</v>
      </c>
      <c r="L97" s="22">
        <v>1.05</v>
      </c>
      <c r="M97" s="22">
        <f>L97-H97</f>
        <v>0</v>
      </c>
      <c r="N97" s="22">
        <f>J97-F97</f>
        <v>-205</v>
      </c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5.75" hidden="true" customHeight="true" spans="1:26">
      <c r="A98" s="14"/>
      <c r="B98" s="36"/>
      <c r="C98" s="25" t="s">
        <v>110</v>
      </c>
      <c r="D98" s="18">
        <f t="shared" ref="D98:N98" si="36">SUM(D99:D101)</f>
        <v>4292</v>
      </c>
      <c r="E98" s="18">
        <f t="shared" si="36"/>
        <v>62840.66</v>
      </c>
      <c r="F98" s="18">
        <f t="shared" si="36"/>
        <v>82620.12</v>
      </c>
      <c r="G98" s="18">
        <f t="shared" si="36"/>
        <v>19779.46</v>
      </c>
      <c r="H98" s="18">
        <f t="shared" si="36"/>
        <v>118.68</v>
      </c>
      <c r="I98" s="18">
        <f t="shared" si="36"/>
        <v>62840.66</v>
      </c>
      <c r="J98" s="18">
        <f t="shared" si="36"/>
        <v>79242.26</v>
      </c>
      <c r="K98" s="18">
        <f t="shared" si="36"/>
        <v>16401.6</v>
      </c>
      <c r="L98" s="18">
        <f t="shared" si="36"/>
        <v>98.4</v>
      </c>
      <c r="M98" s="18">
        <f t="shared" si="36"/>
        <v>-20.28</v>
      </c>
      <c r="N98" s="18">
        <f t="shared" si="36"/>
        <v>-3377.85999999999</v>
      </c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ht="15.75" hidden="true" customHeight="true" spans="1:26">
      <c r="A99" s="19">
        <v>61</v>
      </c>
      <c r="B99" s="6">
        <v>57</v>
      </c>
      <c r="C99" s="37" t="s">
        <v>111</v>
      </c>
      <c r="D99" s="22">
        <v>2139</v>
      </c>
      <c r="E99" s="22">
        <v>21635.49</v>
      </c>
      <c r="F99" s="22">
        <v>32921.77</v>
      </c>
      <c r="G99" s="22">
        <v>11286.28</v>
      </c>
      <c r="H99" s="22">
        <v>67.72</v>
      </c>
      <c r="I99" s="22">
        <v>21635.49</v>
      </c>
      <c r="J99" s="22">
        <v>31780.84</v>
      </c>
      <c r="K99" s="22">
        <v>10145.35</v>
      </c>
      <c r="L99" s="22">
        <v>60.87</v>
      </c>
      <c r="M99" s="22">
        <f>L99-H99</f>
        <v>-6.85</v>
      </c>
      <c r="N99" s="22">
        <f>J99-F99</f>
        <v>-1140.93</v>
      </c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5.75" hidden="true" customHeight="true" spans="1:26">
      <c r="A100" s="19">
        <v>62</v>
      </c>
      <c r="B100" s="38">
        <v>58</v>
      </c>
      <c r="C100" s="35" t="s">
        <v>112</v>
      </c>
      <c r="D100" s="22">
        <v>1853</v>
      </c>
      <c r="E100" s="22">
        <v>36024</v>
      </c>
      <c r="F100" s="22">
        <v>42569.84</v>
      </c>
      <c r="G100" s="22">
        <v>6545.84</v>
      </c>
      <c r="H100" s="22">
        <v>39.28</v>
      </c>
      <c r="I100" s="22">
        <v>36024</v>
      </c>
      <c r="J100" s="22">
        <v>40494.65</v>
      </c>
      <c r="K100" s="22">
        <v>4470.65</v>
      </c>
      <c r="L100" s="22">
        <v>26.82</v>
      </c>
      <c r="M100" s="22">
        <f>L100-H100</f>
        <v>-12.46</v>
      </c>
      <c r="N100" s="22">
        <f>J100-F100</f>
        <v>-2075.19</v>
      </c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5.75" hidden="true" customHeight="true" spans="1:26">
      <c r="A101" s="19">
        <v>63</v>
      </c>
      <c r="B101" s="38">
        <v>59</v>
      </c>
      <c r="C101" s="35" t="s">
        <v>113</v>
      </c>
      <c r="D101" s="22">
        <v>300</v>
      </c>
      <c r="E101" s="22">
        <v>5181.17</v>
      </c>
      <c r="F101" s="22">
        <v>7128.51</v>
      </c>
      <c r="G101" s="22">
        <v>1947.34</v>
      </c>
      <c r="H101" s="22">
        <v>11.68</v>
      </c>
      <c r="I101" s="22">
        <v>5181.17</v>
      </c>
      <c r="J101" s="22">
        <v>6966.77</v>
      </c>
      <c r="K101" s="22">
        <v>1785.6</v>
      </c>
      <c r="L101" s="22">
        <v>10.71</v>
      </c>
      <c r="M101" s="22">
        <v>-0.97</v>
      </c>
      <c r="N101" s="22">
        <v>-161.74</v>
      </c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5.75" hidden="true" customHeight="true" spans="1:26">
      <c r="A102" s="14"/>
      <c r="B102" s="36"/>
      <c r="C102" s="25" t="s">
        <v>114</v>
      </c>
      <c r="D102" s="18">
        <f t="shared" ref="D102:N102" si="37">D103+D106</f>
        <v>2611</v>
      </c>
      <c r="E102" s="18">
        <f t="shared" si="37"/>
        <v>52359.76</v>
      </c>
      <c r="F102" s="18">
        <f t="shared" si="37"/>
        <v>60018.08</v>
      </c>
      <c r="G102" s="18">
        <f t="shared" si="37"/>
        <v>7658.32</v>
      </c>
      <c r="H102" s="18">
        <f t="shared" si="37"/>
        <v>45.95</v>
      </c>
      <c r="I102" s="18">
        <f t="shared" si="37"/>
        <v>51963.59</v>
      </c>
      <c r="J102" s="18">
        <f t="shared" si="37"/>
        <v>57264.45</v>
      </c>
      <c r="K102" s="18">
        <f t="shared" si="37"/>
        <v>5300.86</v>
      </c>
      <c r="L102" s="18">
        <f t="shared" si="37"/>
        <v>31.8</v>
      </c>
      <c r="M102" s="18">
        <f t="shared" si="37"/>
        <v>-14.15</v>
      </c>
      <c r="N102" s="18">
        <f t="shared" si="37"/>
        <v>-2753.63</v>
      </c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ht="15.75" hidden="true" customHeight="true" spans="1:26">
      <c r="A103" s="14"/>
      <c r="B103" s="15"/>
      <c r="C103" s="26" t="s">
        <v>115</v>
      </c>
      <c r="D103" s="18">
        <f t="shared" ref="D103:N103" si="38">SUM(D104:D105)</f>
        <v>721</v>
      </c>
      <c r="E103" s="18">
        <f t="shared" si="38"/>
        <v>32655.4</v>
      </c>
      <c r="F103" s="18">
        <f t="shared" si="38"/>
        <v>37738.84</v>
      </c>
      <c r="G103" s="18">
        <f t="shared" si="38"/>
        <v>5083.44</v>
      </c>
      <c r="H103" s="18">
        <f t="shared" si="38"/>
        <v>30.5</v>
      </c>
      <c r="I103" s="18">
        <f t="shared" si="38"/>
        <v>32655.4</v>
      </c>
      <c r="J103" s="18">
        <f t="shared" si="38"/>
        <v>36668.94</v>
      </c>
      <c r="K103" s="18">
        <f t="shared" si="38"/>
        <v>4013.54</v>
      </c>
      <c r="L103" s="18">
        <f t="shared" si="38"/>
        <v>24.08</v>
      </c>
      <c r="M103" s="18">
        <f t="shared" si="38"/>
        <v>-6.42</v>
      </c>
      <c r="N103" s="18">
        <f t="shared" si="38"/>
        <v>-1069.9</v>
      </c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ht="15.75" hidden="true" customHeight="true" spans="1:26">
      <c r="A104" s="19">
        <v>64</v>
      </c>
      <c r="B104" s="39">
        <v>64</v>
      </c>
      <c r="C104" s="37" t="s">
        <v>116</v>
      </c>
      <c r="D104" s="22">
        <v>557</v>
      </c>
      <c r="E104" s="22">
        <v>25823.95</v>
      </c>
      <c r="F104" s="22">
        <v>28988.36</v>
      </c>
      <c r="G104" s="22">
        <v>3164.41</v>
      </c>
      <c r="H104" s="22">
        <v>18.99</v>
      </c>
      <c r="I104" s="22">
        <v>25823.95</v>
      </c>
      <c r="J104" s="22">
        <v>28805.03</v>
      </c>
      <c r="K104" s="22">
        <v>2981.08</v>
      </c>
      <c r="L104" s="22">
        <v>17.89</v>
      </c>
      <c r="M104" s="22">
        <f>L104-H104</f>
        <v>-1.1</v>
      </c>
      <c r="N104" s="22">
        <f>J104-F104</f>
        <v>-183.330000000002</v>
      </c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5.75" hidden="true" customHeight="true" spans="1:26">
      <c r="A105" s="19">
        <v>65</v>
      </c>
      <c r="B105" s="19">
        <v>65</v>
      </c>
      <c r="C105" s="35" t="s">
        <v>117</v>
      </c>
      <c r="D105" s="22">
        <v>164</v>
      </c>
      <c r="E105" s="22">
        <v>6831.45</v>
      </c>
      <c r="F105" s="22">
        <v>8750.48</v>
      </c>
      <c r="G105" s="22">
        <v>1919.03</v>
      </c>
      <c r="H105" s="22">
        <v>11.51</v>
      </c>
      <c r="I105" s="22">
        <v>6831.45</v>
      </c>
      <c r="J105" s="22">
        <v>7863.91</v>
      </c>
      <c r="K105" s="22">
        <v>1032.46</v>
      </c>
      <c r="L105" s="22">
        <v>6.19</v>
      </c>
      <c r="M105" s="22">
        <f>L105-H105</f>
        <v>-5.32</v>
      </c>
      <c r="N105" s="22">
        <f>J105-F105</f>
        <v>-886.57</v>
      </c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5.75" hidden="true" customHeight="true" spans="1:26">
      <c r="A106" s="14"/>
      <c r="B106" s="36"/>
      <c r="C106" s="25" t="s">
        <v>118</v>
      </c>
      <c r="D106" s="18">
        <f t="shared" ref="D106:N106" si="39">D107</f>
        <v>1890</v>
      </c>
      <c r="E106" s="18">
        <f t="shared" si="39"/>
        <v>19704.36</v>
      </c>
      <c r="F106" s="18">
        <f t="shared" si="39"/>
        <v>22279.24</v>
      </c>
      <c r="G106" s="18">
        <f t="shared" si="39"/>
        <v>2574.88</v>
      </c>
      <c r="H106" s="18">
        <f t="shared" si="39"/>
        <v>15.45</v>
      </c>
      <c r="I106" s="18">
        <f t="shared" si="39"/>
        <v>19308.19</v>
      </c>
      <c r="J106" s="18">
        <f t="shared" si="39"/>
        <v>20595.51</v>
      </c>
      <c r="K106" s="18">
        <f t="shared" si="39"/>
        <v>1287.32</v>
      </c>
      <c r="L106" s="18">
        <f t="shared" si="39"/>
        <v>7.72</v>
      </c>
      <c r="M106" s="18">
        <f t="shared" si="39"/>
        <v>-7.73</v>
      </c>
      <c r="N106" s="18">
        <f t="shared" si="39"/>
        <v>-1683.73</v>
      </c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ht="15.75" hidden="true" customHeight="true" spans="1:26">
      <c r="A107" s="19">
        <v>66</v>
      </c>
      <c r="B107" s="39">
        <v>66</v>
      </c>
      <c r="C107" s="37" t="s">
        <v>119</v>
      </c>
      <c r="D107" s="22">
        <v>1890</v>
      </c>
      <c r="E107" s="22">
        <v>19704.36</v>
      </c>
      <c r="F107" s="22">
        <v>22279.24</v>
      </c>
      <c r="G107" s="22">
        <v>2574.88</v>
      </c>
      <c r="H107" s="22">
        <v>15.45</v>
      </c>
      <c r="I107" s="22">
        <v>19308.19</v>
      </c>
      <c r="J107" s="22">
        <v>20595.51</v>
      </c>
      <c r="K107" s="22">
        <v>1287.32</v>
      </c>
      <c r="L107" s="22">
        <v>7.72</v>
      </c>
      <c r="M107" s="22">
        <v>-7.73</v>
      </c>
      <c r="N107" s="22">
        <v>-1683.73</v>
      </c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5.75" hidden="true" customHeight="true" spans="1:26">
      <c r="A108" s="14"/>
      <c r="B108" s="36"/>
      <c r="C108" s="25" t="s">
        <v>120</v>
      </c>
      <c r="D108" s="18">
        <f>D109+D111+D116</f>
        <v>6528</v>
      </c>
      <c r="E108" s="18">
        <f t="shared" ref="E108:N108" si="40">E109+E111+E116</f>
        <v>126648.65</v>
      </c>
      <c r="F108" s="18">
        <f t="shared" si="40"/>
        <v>169584.34</v>
      </c>
      <c r="G108" s="18">
        <f t="shared" si="40"/>
        <v>42935.69</v>
      </c>
      <c r="H108" s="18">
        <f t="shared" si="40"/>
        <v>257.6</v>
      </c>
      <c r="I108" s="18">
        <f t="shared" si="40"/>
        <v>126988.64</v>
      </c>
      <c r="J108" s="18">
        <f t="shared" si="40"/>
        <v>167977.37</v>
      </c>
      <c r="K108" s="18">
        <f t="shared" si="40"/>
        <v>40988.73</v>
      </c>
      <c r="L108" s="18">
        <f t="shared" si="40"/>
        <v>245.92</v>
      </c>
      <c r="M108" s="18">
        <f t="shared" si="40"/>
        <v>-11.68</v>
      </c>
      <c r="N108" s="18">
        <f t="shared" si="40"/>
        <v>-1606.96999999999</v>
      </c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ht="15.75" hidden="true" customHeight="true" spans="1:26">
      <c r="A109" s="14"/>
      <c r="B109" s="15"/>
      <c r="C109" s="26" t="s">
        <v>121</v>
      </c>
      <c r="D109" s="18">
        <f t="shared" ref="D109:N109" si="41">D110</f>
        <v>1520</v>
      </c>
      <c r="E109" s="18">
        <f t="shared" si="41"/>
        <v>25678.07</v>
      </c>
      <c r="F109" s="18">
        <f t="shared" si="41"/>
        <v>37237.11</v>
      </c>
      <c r="G109" s="18">
        <f t="shared" si="41"/>
        <v>11559.04</v>
      </c>
      <c r="H109" s="18">
        <f t="shared" si="41"/>
        <v>69.35</v>
      </c>
      <c r="I109" s="18">
        <f t="shared" si="41"/>
        <v>25678.07</v>
      </c>
      <c r="J109" s="18">
        <f t="shared" si="41"/>
        <v>37237.11</v>
      </c>
      <c r="K109" s="18">
        <f t="shared" si="41"/>
        <v>11559.04</v>
      </c>
      <c r="L109" s="18">
        <f t="shared" si="41"/>
        <v>69.35</v>
      </c>
      <c r="M109" s="18">
        <f t="shared" si="41"/>
        <v>0</v>
      </c>
      <c r="N109" s="18">
        <f t="shared" si="41"/>
        <v>0</v>
      </c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ht="15.75" hidden="true" customHeight="true" spans="1:26">
      <c r="A110" s="19">
        <v>67</v>
      </c>
      <c r="B110" s="6">
        <v>67</v>
      </c>
      <c r="C110" s="37" t="s">
        <v>122</v>
      </c>
      <c r="D110" s="22">
        <v>1520</v>
      </c>
      <c r="E110" s="22">
        <v>25678.07</v>
      </c>
      <c r="F110" s="22">
        <v>37237.11</v>
      </c>
      <c r="G110" s="22">
        <v>11559.04</v>
      </c>
      <c r="H110" s="22">
        <v>69.35</v>
      </c>
      <c r="I110" s="22">
        <v>25678.07</v>
      </c>
      <c r="J110" s="22">
        <v>37237.11</v>
      </c>
      <c r="K110" s="22">
        <v>11559.04</v>
      </c>
      <c r="L110" s="22">
        <v>69.35</v>
      </c>
      <c r="M110" s="22">
        <f>L110-H110</f>
        <v>0</v>
      </c>
      <c r="N110" s="22">
        <f>J110-F110</f>
        <v>0</v>
      </c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5.75" hidden="true" customHeight="true" spans="1:26">
      <c r="A111" s="14"/>
      <c r="B111" s="36"/>
      <c r="C111" s="25" t="s">
        <v>123</v>
      </c>
      <c r="D111" s="18">
        <f t="shared" ref="D111:N111" si="42">SUM(D112:D115)</f>
        <v>663</v>
      </c>
      <c r="E111" s="18">
        <f t="shared" si="42"/>
        <v>12742.41</v>
      </c>
      <c r="F111" s="18">
        <f t="shared" si="42"/>
        <v>27936.39</v>
      </c>
      <c r="G111" s="18">
        <f t="shared" si="42"/>
        <v>15193.98</v>
      </c>
      <c r="H111" s="18">
        <f t="shared" si="42"/>
        <v>91.15</v>
      </c>
      <c r="I111" s="18">
        <f t="shared" si="42"/>
        <v>12742.41</v>
      </c>
      <c r="J111" s="18">
        <f t="shared" si="42"/>
        <v>27785.8</v>
      </c>
      <c r="K111" s="18">
        <f t="shared" si="42"/>
        <v>15043.39</v>
      </c>
      <c r="L111" s="18">
        <f t="shared" si="42"/>
        <v>90.25</v>
      </c>
      <c r="M111" s="18">
        <f t="shared" si="42"/>
        <v>-0.900000000000002</v>
      </c>
      <c r="N111" s="18">
        <f t="shared" si="42"/>
        <v>-150.59</v>
      </c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ht="15.75" hidden="true" customHeight="true" spans="1:26">
      <c r="A112" s="19">
        <v>68</v>
      </c>
      <c r="B112" s="6">
        <v>68</v>
      </c>
      <c r="C112" s="37" t="s">
        <v>124</v>
      </c>
      <c r="D112" s="22">
        <v>152</v>
      </c>
      <c r="E112" s="22">
        <v>1943.67</v>
      </c>
      <c r="F112" s="22">
        <v>8933.75</v>
      </c>
      <c r="G112" s="22">
        <v>6990.08</v>
      </c>
      <c r="H112" s="22">
        <v>41.94</v>
      </c>
      <c r="I112" s="22">
        <v>1943.67</v>
      </c>
      <c r="J112" s="22">
        <v>8933.75</v>
      </c>
      <c r="K112" s="22">
        <v>6990.08</v>
      </c>
      <c r="L112" s="22">
        <v>41.94</v>
      </c>
      <c r="M112" s="22">
        <f>L112-H112</f>
        <v>0</v>
      </c>
      <c r="N112" s="22">
        <f>J112-F112</f>
        <v>0</v>
      </c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5.75" hidden="true" customHeight="true" spans="1:26">
      <c r="A113" s="19">
        <v>69</v>
      </c>
      <c r="B113" s="38">
        <v>69</v>
      </c>
      <c r="C113" s="35" t="s">
        <v>125</v>
      </c>
      <c r="D113" s="22">
        <v>265</v>
      </c>
      <c r="E113" s="22">
        <v>8067.01</v>
      </c>
      <c r="F113" s="22">
        <v>9777.35</v>
      </c>
      <c r="G113" s="22">
        <v>1710.34</v>
      </c>
      <c r="H113" s="22">
        <v>10.26</v>
      </c>
      <c r="I113" s="22">
        <v>8067.01</v>
      </c>
      <c r="J113" s="22">
        <v>9679.43</v>
      </c>
      <c r="K113" s="22">
        <v>1612.42</v>
      </c>
      <c r="L113" s="22">
        <v>9.67</v>
      </c>
      <c r="M113" s="22">
        <f>L113-H113</f>
        <v>-0.59</v>
      </c>
      <c r="N113" s="22">
        <f>J113-F113</f>
        <v>-97.9200000000001</v>
      </c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5.75" hidden="true" customHeight="true" spans="1:26">
      <c r="A114" s="19">
        <v>70</v>
      </c>
      <c r="B114" s="38">
        <v>70</v>
      </c>
      <c r="C114" s="35" t="s">
        <v>126</v>
      </c>
      <c r="D114" s="22">
        <v>223</v>
      </c>
      <c r="E114" s="22">
        <v>2539.44</v>
      </c>
      <c r="F114" s="22">
        <v>8557.27</v>
      </c>
      <c r="G114" s="22">
        <v>6017.83</v>
      </c>
      <c r="H114" s="22">
        <v>36.1</v>
      </c>
      <c r="I114" s="22">
        <v>2539.44</v>
      </c>
      <c r="J114" s="22">
        <v>8504.6</v>
      </c>
      <c r="K114" s="22">
        <v>5965.16</v>
      </c>
      <c r="L114" s="22">
        <v>35.79</v>
      </c>
      <c r="M114" s="22">
        <f>L114-H114</f>
        <v>-0.310000000000002</v>
      </c>
      <c r="N114" s="22">
        <f>J114-F114</f>
        <v>-52.6700000000001</v>
      </c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5.75" hidden="true" customHeight="true" spans="1:26">
      <c r="A115" s="19">
        <v>71</v>
      </c>
      <c r="B115" s="38">
        <v>71</v>
      </c>
      <c r="C115" s="35" t="s">
        <v>127</v>
      </c>
      <c r="D115" s="22">
        <v>23</v>
      </c>
      <c r="E115" s="22">
        <v>192.29</v>
      </c>
      <c r="F115" s="22">
        <v>668.02</v>
      </c>
      <c r="G115" s="22">
        <v>475.73</v>
      </c>
      <c r="H115" s="22">
        <v>2.85</v>
      </c>
      <c r="I115" s="22">
        <v>192.29</v>
      </c>
      <c r="J115" s="22">
        <v>668.02</v>
      </c>
      <c r="K115" s="22">
        <v>475.73</v>
      </c>
      <c r="L115" s="22">
        <v>2.85</v>
      </c>
      <c r="M115" s="22">
        <f>L115-H115</f>
        <v>0</v>
      </c>
      <c r="N115" s="22">
        <f>J115-F115</f>
        <v>0</v>
      </c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5.75" hidden="true" customHeight="true" spans="1:26">
      <c r="A116" s="14"/>
      <c r="B116" s="36"/>
      <c r="C116" s="25" t="s">
        <v>128</v>
      </c>
      <c r="D116" s="18">
        <f>D117</f>
        <v>4345</v>
      </c>
      <c r="E116" s="18">
        <f t="shared" ref="E116:M116" si="43">E117</f>
        <v>88228.17</v>
      </c>
      <c r="F116" s="18">
        <f t="shared" si="43"/>
        <v>104410.84</v>
      </c>
      <c r="G116" s="18">
        <f t="shared" si="43"/>
        <v>16182.67</v>
      </c>
      <c r="H116" s="18">
        <f t="shared" si="43"/>
        <v>97.1</v>
      </c>
      <c r="I116" s="18">
        <f t="shared" si="43"/>
        <v>88568.16</v>
      </c>
      <c r="J116" s="18">
        <f t="shared" si="43"/>
        <v>102954.46</v>
      </c>
      <c r="K116" s="18">
        <f t="shared" si="43"/>
        <v>14386.3</v>
      </c>
      <c r="L116" s="18">
        <f t="shared" si="43"/>
        <v>86.32</v>
      </c>
      <c r="M116" s="18">
        <f t="shared" si="43"/>
        <v>-10.78</v>
      </c>
      <c r="N116" s="18">
        <f t="shared" ref="N116" si="44">N117</f>
        <v>-1456.37999999999</v>
      </c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ht="15.75" hidden="true" customHeight="true" spans="1:26">
      <c r="A117" s="19">
        <v>72</v>
      </c>
      <c r="B117" s="6">
        <v>72</v>
      </c>
      <c r="C117" s="37" t="s">
        <v>129</v>
      </c>
      <c r="D117" s="22">
        <v>4345</v>
      </c>
      <c r="E117" s="22">
        <v>88228.17</v>
      </c>
      <c r="F117" s="22">
        <v>104410.84</v>
      </c>
      <c r="G117" s="22">
        <v>16182.67</v>
      </c>
      <c r="H117" s="22">
        <v>97.1</v>
      </c>
      <c r="I117" s="22">
        <v>88568.16</v>
      </c>
      <c r="J117" s="22">
        <v>102954.46</v>
      </c>
      <c r="K117" s="22">
        <v>14386.3</v>
      </c>
      <c r="L117" s="22">
        <v>86.32</v>
      </c>
      <c r="M117" s="22">
        <f>L117-H117</f>
        <v>-10.78</v>
      </c>
      <c r="N117" s="22">
        <f>J117-F117</f>
        <v>-1456.37999999999</v>
      </c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5.75" hidden="true" customHeight="true" spans="1:26">
      <c r="A118" s="14"/>
      <c r="B118" s="36"/>
      <c r="C118" s="25" t="s">
        <v>130</v>
      </c>
      <c r="D118" s="18">
        <f t="shared" ref="D118:N118" si="45">D119+D123+D127</f>
        <v>21428</v>
      </c>
      <c r="E118" s="18">
        <f t="shared" si="45"/>
        <v>540959.6</v>
      </c>
      <c r="F118" s="18">
        <f t="shared" si="45"/>
        <v>672249.29</v>
      </c>
      <c r="G118" s="18">
        <f t="shared" si="45"/>
        <v>131289.69</v>
      </c>
      <c r="H118" s="18">
        <f t="shared" si="45"/>
        <v>787.75</v>
      </c>
      <c r="I118" s="18">
        <f t="shared" si="45"/>
        <v>540959.6</v>
      </c>
      <c r="J118" s="18">
        <f t="shared" si="45"/>
        <v>656969.5</v>
      </c>
      <c r="K118" s="18">
        <f t="shared" si="45"/>
        <v>116009.9</v>
      </c>
      <c r="L118" s="18">
        <f t="shared" si="45"/>
        <v>696.05</v>
      </c>
      <c r="M118" s="18">
        <f t="shared" si="45"/>
        <v>-91.7</v>
      </c>
      <c r="N118" s="18">
        <f t="shared" si="45"/>
        <v>-15279.79</v>
      </c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ht="15.75" hidden="true" customHeight="true" spans="1:26">
      <c r="A119" s="14"/>
      <c r="B119" s="40"/>
      <c r="C119" s="25" t="s">
        <v>131</v>
      </c>
      <c r="D119" s="18">
        <f t="shared" ref="D119:N119" si="46">SUM(D120:D122)</f>
        <v>8310</v>
      </c>
      <c r="E119" s="18">
        <f t="shared" si="46"/>
        <v>279731.15</v>
      </c>
      <c r="F119" s="18">
        <f t="shared" si="46"/>
        <v>308809.72</v>
      </c>
      <c r="G119" s="18">
        <f t="shared" si="46"/>
        <v>29078.57</v>
      </c>
      <c r="H119" s="18">
        <f t="shared" si="46"/>
        <v>174.48</v>
      </c>
      <c r="I119" s="18">
        <f t="shared" si="46"/>
        <v>279731.15</v>
      </c>
      <c r="J119" s="18">
        <f t="shared" si="46"/>
        <v>301002.75</v>
      </c>
      <c r="K119" s="18">
        <f t="shared" si="46"/>
        <v>21271.6</v>
      </c>
      <c r="L119" s="18">
        <f t="shared" si="46"/>
        <v>127.62</v>
      </c>
      <c r="M119" s="18">
        <f t="shared" si="46"/>
        <v>-46.86</v>
      </c>
      <c r="N119" s="18">
        <f t="shared" si="46"/>
        <v>-7806.97</v>
      </c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ht="15.75" hidden="true" customHeight="true" spans="1:26">
      <c r="A120" s="19">
        <v>73</v>
      </c>
      <c r="B120" s="38">
        <v>73</v>
      </c>
      <c r="C120" s="35" t="s">
        <v>132</v>
      </c>
      <c r="D120" s="22">
        <v>6201</v>
      </c>
      <c r="E120" s="22">
        <v>225666.41</v>
      </c>
      <c r="F120" s="22">
        <v>250237.46</v>
      </c>
      <c r="G120" s="22">
        <v>24571.05</v>
      </c>
      <c r="H120" s="22">
        <v>147.43</v>
      </c>
      <c r="I120" s="22">
        <v>225666.41</v>
      </c>
      <c r="J120" s="22">
        <v>243750.53</v>
      </c>
      <c r="K120" s="22">
        <v>18084.12</v>
      </c>
      <c r="L120" s="22">
        <v>108.5</v>
      </c>
      <c r="M120" s="22">
        <f>L120-H120</f>
        <v>-38.93</v>
      </c>
      <c r="N120" s="22">
        <f>J120-F120</f>
        <v>-6486.92999999999</v>
      </c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5.75" hidden="true" customHeight="true" spans="1:26">
      <c r="A121" s="19">
        <v>74</v>
      </c>
      <c r="B121" s="38">
        <v>74</v>
      </c>
      <c r="C121" s="35" t="s">
        <v>133</v>
      </c>
      <c r="D121" s="22">
        <v>2033</v>
      </c>
      <c r="E121" s="22">
        <v>51927.1</v>
      </c>
      <c r="F121" s="22">
        <v>56075.4</v>
      </c>
      <c r="G121" s="22">
        <v>4148.3</v>
      </c>
      <c r="H121" s="22">
        <v>24.89</v>
      </c>
      <c r="I121" s="22">
        <v>51927.1</v>
      </c>
      <c r="J121" s="22">
        <v>54890.7</v>
      </c>
      <c r="K121" s="22">
        <v>2963.6</v>
      </c>
      <c r="L121" s="22">
        <v>17.78</v>
      </c>
      <c r="M121" s="22">
        <f>L121-H121</f>
        <v>-7.11</v>
      </c>
      <c r="N121" s="22">
        <f>J121-F121</f>
        <v>-1184.7</v>
      </c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5.75" hidden="true" customHeight="true" spans="1:26">
      <c r="A122" s="19">
        <v>75</v>
      </c>
      <c r="B122" s="38">
        <v>75</v>
      </c>
      <c r="C122" s="35" t="s">
        <v>134</v>
      </c>
      <c r="D122" s="22">
        <v>76</v>
      </c>
      <c r="E122" s="22">
        <v>2137.64</v>
      </c>
      <c r="F122" s="22">
        <v>2496.86</v>
      </c>
      <c r="G122" s="22">
        <v>359.22</v>
      </c>
      <c r="H122" s="22">
        <v>2.16</v>
      </c>
      <c r="I122" s="22">
        <v>2137.64</v>
      </c>
      <c r="J122" s="22">
        <v>2361.52</v>
      </c>
      <c r="K122" s="22">
        <v>223.88</v>
      </c>
      <c r="L122" s="22">
        <v>1.34</v>
      </c>
      <c r="M122" s="22">
        <f>L122-H122</f>
        <v>-0.82</v>
      </c>
      <c r="N122" s="22">
        <f>J122-F122</f>
        <v>-135.34</v>
      </c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5.75" hidden="true" customHeight="true" spans="1:26">
      <c r="A123" s="14"/>
      <c r="B123" s="36"/>
      <c r="C123" s="25" t="s">
        <v>135</v>
      </c>
      <c r="D123" s="18">
        <f t="shared" ref="D123:N123" si="47">SUM(D124:D126)</f>
        <v>4449</v>
      </c>
      <c r="E123" s="18">
        <f t="shared" si="47"/>
        <v>121981.4</v>
      </c>
      <c r="F123" s="18">
        <f t="shared" si="47"/>
        <v>158849.63</v>
      </c>
      <c r="G123" s="18">
        <f t="shared" si="47"/>
        <v>36868.23</v>
      </c>
      <c r="H123" s="18">
        <f t="shared" si="47"/>
        <v>221.21</v>
      </c>
      <c r="I123" s="18">
        <f t="shared" si="47"/>
        <v>121981.4</v>
      </c>
      <c r="J123" s="18">
        <f t="shared" si="47"/>
        <v>153045.27</v>
      </c>
      <c r="K123" s="18">
        <f t="shared" si="47"/>
        <v>31063.87</v>
      </c>
      <c r="L123" s="18">
        <f t="shared" si="47"/>
        <v>186.38</v>
      </c>
      <c r="M123" s="18">
        <f t="shared" si="47"/>
        <v>-34.83</v>
      </c>
      <c r="N123" s="18">
        <f t="shared" si="47"/>
        <v>-5804.36000000001</v>
      </c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ht="15.75" hidden="true" customHeight="true" spans="1:26">
      <c r="A124" s="41">
        <v>76</v>
      </c>
      <c r="B124" s="6">
        <v>76</v>
      </c>
      <c r="C124" s="37" t="s">
        <v>136</v>
      </c>
      <c r="D124" s="22">
        <v>957</v>
      </c>
      <c r="E124" s="22">
        <v>23299</v>
      </c>
      <c r="F124" s="22">
        <v>36647</v>
      </c>
      <c r="G124" s="22">
        <v>13348</v>
      </c>
      <c r="H124" s="22">
        <v>80.09</v>
      </c>
      <c r="I124" s="22">
        <v>23299</v>
      </c>
      <c r="J124" s="22">
        <v>34865</v>
      </c>
      <c r="K124" s="22">
        <v>11566</v>
      </c>
      <c r="L124" s="22">
        <v>69.4</v>
      </c>
      <c r="M124" s="22">
        <v>-10.69</v>
      </c>
      <c r="N124" s="22">
        <v>-1782</v>
      </c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5.75" hidden="true" customHeight="true" spans="1:26">
      <c r="A125" s="19">
        <v>77</v>
      </c>
      <c r="B125" s="38">
        <v>77</v>
      </c>
      <c r="C125" s="35" t="s">
        <v>137</v>
      </c>
      <c r="D125" s="22">
        <v>2613</v>
      </c>
      <c r="E125" s="22">
        <v>70664.91</v>
      </c>
      <c r="F125" s="22">
        <v>91891.91</v>
      </c>
      <c r="G125" s="22">
        <v>21227</v>
      </c>
      <c r="H125" s="22">
        <v>127.36</v>
      </c>
      <c r="I125" s="22">
        <v>70664.91</v>
      </c>
      <c r="J125" s="22">
        <v>88985.4</v>
      </c>
      <c r="K125" s="22">
        <v>18320.49</v>
      </c>
      <c r="L125" s="22">
        <v>109.92</v>
      </c>
      <c r="M125" s="22">
        <f>L125-H125</f>
        <v>-17.44</v>
      </c>
      <c r="N125" s="22">
        <f>J125-F125</f>
        <v>-2906.51000000001</v>
      </c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5.75" hidden="true" customHeight="true" spans="1:26">
      <c r="A126" s="19">
        <v>78</v>
      </c>
      <c r="B126" s="38">
        <v>78</v>
      </c>
      <c r="C126" s="35" t="s">
        <v>138</v>
      </c>
      <c r="D126" s="22">
        <v>879</v>
      </c>
      <c r="E126" s="22">
        <v>28017.49</v>
      </c>
      <c r="F126" s="22">
        <v>30310.72</v>
      </c>
      <c r="G126" s="22">
        <v>2293.23</v>
      </c>
      <c r="H126" s="22">
        <v>13.76</v>
      </c>
      <c r="I126" s="22">
        <v>28017.49</v>
      </c>
      <c r="J126" s="22">
        <v>29194.87</v>
      </c>
      <c r="K126" s="22">
        <v>1177.38</v>
      </c>
      <c r="L126" s="22">
        <v>7.06</v>
      </c>
      <c r="M126" s="22">
        <f>L126-H126</f>
        <v>-6.7</v>
      </c>
      <c r="N126" s="22">
        <f>J126-F126</f>
        <v>-1115.85</v>
      </c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5.75" hidden="true" customHeight="true" spans="1:26">
      <c r="A127" s="14"/>
      <c r="B127" s="36"/>
      <c r="C127" s="24" t="s">
        <v>139</v>
      </c>
      <c r="D127" s="18">
        <f t="shared" ref="D127:N127" si="48">SUM(D128:D130)</f>
        <v>8669</v>
      </c>
      <c r="E127" s="18">
        <f t="shared" si="48"/>
        <v>139247.05</v>
      </c>
      <c r="F127" s="18">
        <f t="shared" si="48"/>
        <v>204589.94</v>
      </c>
      <c r="G127" s="18">
        <f t="shared" si="48"/>
        <v>65342.89</v>
      </c>
      <c r="H127" s="18">
        <f t="shared" si="48"/>
        <v>392.06</v>
      </c>
      <c r="I127" s="18">
        <f t="shared" si="48"/>
        <v>139247.05</v>
      </c>
      <c r="J127" s="18">
        <f t="shared" si="48"/>
        <v>202921.48</v>
      </c>
      <c r="K127" s="18">
        <f t="shared" si="48"/>
        <v>63674.43</v>
      </c>
      <c r="L127" s="18">
        <f t="shared" si="48"/>
        <v>382.05</v>
      </c>
      <c r="M127" s="18">
        <f t="shared" si="48"/>
        <v>-10.01</v>
      </c>
      <c r="N127" s="18">
        <f t="shared" si="48"/>
        <v>-1668.46000000001</v>
      </c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ht="15.75" hidden="true" customHeight="true" spans="1:26">
      <c r="A128" s="19">
        <v>79</v>
      </c>
      <c r="B128" s="6">
        <v>79</v>
      </c>
      <c r="C128" s="37" t="s">
        <v>140</v>
      </c>
      <c r="D128" s="22">
        <v>126</v>
      </c>
      <c r="E128" s="22">
        <v>2229.41</v>
      </c>
      <c r="F128" s="22">
        <v>3078.75</v>
      </c>
      <c r="G128" s="22">
        <v>849.34</v>
      </c>
      <c r="H128" s="22">
        <v>5.1</v>
      </c>
      <c r="I128" s="22">
        <v>2229.41</v>
      </c>
      <c r="J128" s="22">
        <v>3028.75</v>
      </c>
      <c r="K128" s="22">
        <v>799.34</v>
      </c>
      <c r="L128" s="22">
        <v>4.8</v>
      </c>
      <c r="M128" s="22">
        <f>L128-H128</f>
        <v>-0.3</v>
      </c>
      <c r="N128" s="22">
        <f>J128-F128</f>
        <v>-50</v>
      </c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5.75" hidden="true" customHeight="true" spans="1:26">
      <c r="A129" s="19">
        <v>80</v>
      </c>
      <c r="B129" s="38">
        <v>80</v>
      </c>
      <c r="C129" s="35" t="s">
        <v>141</v>
      </c>
      <c r="D129" s="22">
        <v>2425</v>
      </c>
      <c r="E129" s="22">
        <v>80566.07</v>
      </c>
      <c r="F129" s="22">
        <v>97451.78</v>
      </c>
      <c r="G129" s="22">
        <v>16885.71</v>
      </c>
      <c r="H129" s="22">
        <v>101.31</v>
      </c>
      <c r="I129" s="22">
        <v>80566.07</v>
      </c>
      <c r="J129" s="22">
        <v>97157.23</v>
      </c>
      <c r="K129" s="22">
        <v>16591.16</v>
      </c>
      <c r="L129" s="22">
        <v>99.55</v>
      </c>
      <c r="M129" s="22">
        <f>L129-H129</f>
        <v>-1.76000000000001</v>
      </c>
      <c r="N129" s="22">
        <f>J129-F129</f>
        <v>-294.550000000003</v>
      </c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5.75" hidden="true" customHeight="true" spans="1:26">
      <c r="A130" s="19">
        <v>81</v>
      </c>
      <c r="B130" s="38">
        <v>81</v>
      </c>
      <c r="C130" s="35" t="s">
        <v>142</v>
      </c>
      <c r="D130" s="22">
        <v>6118</v>
      </c>
      <c r="E130" s="22">
        <v>56451.57</v>
      </c>
      <c r="F130" s="22">
        <v>104059.41</v>
      </c>
      <c r="G130" s="22">
        <v>47607.84</v>
      </c>
      <c r="H130" s="22">
        <v>285.65</v>
      </c>
      <c r="I130" s="22">
        <v>56451.57</v>
      </c>
      <c r="J130" s="22">
        <v>102735.5</v>
      </c>
      <c r="K130" s="22">
        <v>46283.93</v>
      </c>
      <c r="L130" s="22">
        <v>277.7</v>
      </c>
      <c r="M130" s="22">
        <f>L130-H130</f>
        <v>-7.94999999999999</v>
      </c>
      <c r="N130" s="22">
        <f>J130-F130</f>
        <v>-1323.91</v>
      </c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5.75" hidden="true" customHeight="true" spans="1:26">
      <c r="A131" s="14"/>
      <c r="B131" s="36"/>
      <c r="C131" s="24" t="s">
        <v>143</v>
      </c>
      <c r="D131" s="18">
        <f>D132+D135+D138+D141+D144+D147</f>
        <v>12139</v>
      </c>
      <c r="E131" s="18">
        <f t="shared" ref="E131:N131" si="49">E132+E135+E138+E141+E144+E147</f>
        <v>270866.09</v>
      </c>
      <c r="F131" s="18">
        <f t="shared" si="49"/>
        <v>336915.8</v>
      </c>
      <c r="G131" s="18">
        <f t="shared" si="49"/>
        <v>66049.71</v>
      </c>
      <c r="H131" s="18">
        <f t="shared" si="49"/>
        <v>396.27</v>
      </c>
      <c r="I131" s="18">
        <f t="shared" si="49"/>
        <v>250580.65</v>
      </c>
      <c r="J131" s="18">
        <f t="shared" si="49"/>
        <v>294587.24</v>
      </c>
      <c r="K131" s="18">
        <f t="shared" si="49"/>
        <v>44006.59</v>
      </c>
      <c r="L131" s="18">
        <f t="shared" si="49"/>
        <v>277.3</v>
      </c>
      <c r="M131" s="18">
        <f t="shared" si="49"/>
        <v>-118.97</v>
      </c>
      <c r="N131" s="18">
        <f t="shared" si="49"/>
        <v>-42328.56</v>
      </c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ht="15.75" hidden="true" customHeight="true" spans="1:26">
      <c r="A132" s="14"/>
      <c r="B132" s="15"/>
      <c r="C132" s="26" t="s">
        <v>144</v>
      </c>
      <c r="D132" s="18">
        <f t="shared" ref="D132:N132" si="50">SUM(D133:D134)</f>
        <v>295</v>
      </c>
      <c r="E132" s="18">
        <f t="shared" si="50"/>
        <v>5641.89</v>
      </c>
      <c r="F132" s="18">
        <f t="shared" si="50"/>
        <v>10314.38</v>
      </c>
      <c r="G132" s="18">
        <f t="shared" si="50"/>
        <v>4672.49</v>
      </c>
      <c r="H132" s="18">
        <f t="shared" si="50"/>
        <v>28.03</v>
      </c>
      <c r="I132" s="18">
        <f t="shared" si="50"/>
        <v>5641.89</v>
      </c>
      <c r="J132" s="18">
        <f t="shared" si="50"/>
        <v>9394.2</v>
      </c>
      <c r="K132" s="18">
        <f t="shared" si="50"/>
        <v>3752.31</v>
      </c>
      <c r="L132" s="18">
        <f t="shared" si="50"/>
        <v>22.51</v>
      </c>
      <c r="M132" s="18">
        <f t="shared" si="50"/>
        <v>-5.52</v>
      </c>
      <c r="N132" s="18">
        <f t="shared" si="50"/>
        <v>-920.180000000001</v>
      </c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ht="15.75" hidden="true" customHeight="true" spans="1:26">
      <c r="A133" s="19">
        <v>82</v>
      </c>
      <c r="B133" s="6">
        <v>82</v>
      </c>
      <c r="C133" s="37" t="s">
        <v>145</v>
      </c>
      <c r="D133" s="22">
        <v>249</v>
      </c>
      <c r="E133" s="22">
        <v>4961.23</v>
      </c>
      <c r="F133" s="22">
        <v>8803.37</v>
      </c>
      <c r="G133" s="22">
        <v>3842.14</v>
      </c>
      <c r="H133" s="22">
        <v>23.05</v>
      </c>
      <c r="I133" s="22">
        <v>4961.23</v>
      </c>
      <c r="J133" s="22">
        <v>8026.5</v>
      </c>
      <c r="K133" s="22">
        <v>3065.27</v>
      </c>
      <c r="L133" s="22">
        <v>18.39</v>
      </c>
      <c r="M133" s="22">
        <f>L133-H133</f>
        <v>-4.66</v>
      </c>
      <c r="N133" s="22">
        <f>J133-F133</f>
        <v>-776.870000000001</v>
      </c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5.75" hidden="true" customHeight="true" spans="1:26">
      <c r="A134" s="19">
        <v>83</v>
      </c>
      <c r="B134" s="38">
        <v>83</v>
      </c>
      <c r="C134" s="35" t="s">
        <v>146</v>
      </c>
      <c r="D134" s="22">
        <v>46</v>
      </c>
      <c r="E134" s="22">
        <v>680.66</v>
      </c>
      <c r="F134" s="22">
        <v>1511.01</v>
      </c>
      <c r="G134" s="22">
        <v>830.35</v>
      </c>
      <c r="H134" s="22">
        <v>4.98</v>
      </c>
      <c r="I134" s="22">
        <v>680.66</v>
      </c>
      <c r="J134" s="22">
        <v>1367.7</v>
      </c>
      <c r="K134" s="22">
        <v>687.04</v>
      </c>
      <c r="L134" s="22">
        <v>4.12</v>
      </c>
      <c r="M134" s="22">
        <f>L134-H134</f>
        <v>-0.86</v>
      </c>
      <c r="N134" s="22">
        <f>J134-F134</f>
        <v>-143.31</v>
      </c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5.75" hidden="true" customHeight="true" spans="1:26">
      <c r="A135" s="14"/>
      <c r="B135" s="36"/>
      <c r="C135" s="25" t="s">
        <v>147</v>
      </c>
      <c r="D135" s="18">
        <f t="shared" ref="D135:N135" si="51">SUM(D136:D137)</f>
        <v>1188</v>
      </c>
      <c r="E135" s="18">
        <f t="shared" si="51"/>
        <v>32117.91</v>
      </c>
      <c r="F135" s="18">
        <f t="shared" si="51"/>
        <v>35718.57</v>
      </c>
      <c r="G135" s="18">
        <f t="shared" si="51"/>
        <v>3600.66</v>
      </c>
      <c r="H135" s="18">
        <f t="shared" si="51"/>
        <v>21.6</v>
      </c>
      <c r="I135" s="18">
        <f t="shared" si="51"/>
        <v>32117.91</v>
      </c>
      <c r="J135" s="18">
        <f t="shared" si="51"/>
        <v>33809.54</v>
      </c>
      <c r="K135" s="18">
        <f t="shared" si="51"/>
        <v>1691.63</v>
      </c>
      <c r="L135" s="18">
        <f t="shared" si="51"/>
        <v>10.15</v>
      </c>
      <c r="M135" s="18">
        <f t="shared" si="51"/>
        <v>-11.45</v>
      </c>
      <c r="N135" s="18">
        <f t="shared" si="51"/>
        <v>-1909.03</v>
      </c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ht="15.75" hidden="true" customHeight="true" spans="1:26">
      <c r="A136" s="19">
        <v>84</v>
      </c>
      <c r="B136" s="6">
        <v>84</v>
      </c>
      <c r="C136" s="37" t="s">
        <v>148</v>
      </c>
      <c r="D136" s="22">
        <v>371</v>
      </c>
      <c r="E136" s="22">
        <v>7097.11</v>
      </c>
      <c r="F136" s="22">
        <v>8887.1</v>
      </c>
      <c r="G136" s="22">
        <v>1789.99</v>
      </c>
      <c r="H136" s="22">
        <v>10.74</v>
      </c>
      <c r="I136" s="22">
        <v>7097.11</v>
      </c>
      <c r="J136" s="22">
        <v>7994.24</v>
      </c>
      <c r="K136" s="22">
        <v>897.13</v>
      </c>
      <c r="L136" s="22">
        <v>5.38</v>
      </c>
      <c r="M136" s="22">
        <f>L136-H136</f>
        <v>-5.36</v>
      </c>
      <c r="N136" s="22">
        <f>J136-F136</f>
        <v>-892.860000000001</v>
      </c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5.75" hidden="true" customHeight="true" spans="1:26">
      <c r="A137" s="19">
        <v>85</v>
      </c>
      <c r="B137" s="38">
        <v>85</v>
      </c>
      <c r="C137" s="35" t="s">
        <v>149</v>
      </c>
      <c r="D137" s="22">
        <v>817</v>
      </c>
      <c r="E137" s="22">
        <v>25020.8</v>
      </c>
      <c r="F137" s="22">
        <v>26831.47</v>
      </c>
      <c r="G137" s="22">
        <v>1810.67</v>
      </c>
      <c r="H137" s="22">
        <v>10.86</v>
      </c>
      <c r="I137" s="22">
        <v>25020.8</v>
      </c>
      <c r="J137" s="22">
        <v>25815.3</v>
      </c>
      <c r="K137" s="22">
        <v>794.5</v>
      </c>
      <c r="L137" s="22">
        <v>4.77</v>
      </c>
      <c r="M137" s="22">
        <f>L137-H137</f>
        <v>-6.09</v>
      </c>
      <c r="N137" s="22">
        <f>J137-F137</f>
        <v>-1016.17</v>
      </c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5.75" hidden="true" customHeight="true" spans="1:26">
      <c r="A138" s="14"/>
      <c r="B138" s="36"/>
      <c r="C138" s="25" t="s">
        <v>150</v>
      </c>
      <c r="D138" s="18">
        <f t="shared" ref="D138:N138" si="52">SUM(D139:D140)</f>
        <v>2843</v>
      </c>
      <c r="E138" s="18">
        <f t="shared" si="52"/>
        <v>56507.8</v>
      </c>
      <c r="F138" s="18">
        <f t="shared" si="52"/>
        <v>64364.37</v>
      </c>
      <c r="G138" s="18">
        <f t="shared" si="52"/>
        <v>7856.57</v>
      </c>
      <c r="H138" s="18">
        <f t="shared" si="52"/>
        <v>47.13</v>
      </c>
      <c r="I138" s="18">
        <f t="shared" si="52"/>
        <v>56507.8</v>
      </c>
      <c r="J138" s="18">
        <f t="shared" si="52"/>
        <v>63291.73</v>
      </c>
      <c r="K138" s="18">
        <f t="shared" si="52"/>
        <v>6783.93</v>
      </c>
      <c r="L138" s="18">
        <f t="shared" si="52"/>
        <v>40.7</v>
      </c>
      <c r="M138" s="18">
        <f t="shared" si="52"/>
        <v>-6.43</v>
      </c>
      <c r="N138" s="18">
        <f t="shared" si="52"/>
        <v>-1072.64</v>
      </c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ht="15.75" hidden="true" customHeight="true" spans="1:26">
      <c r="A139" s="19">
        <v>86</v>
      </c>
      <c r="B139" s="6">
        <v>86</v>
      </c>
      <c r="C139" s="37" t="s">
        <v>151</v>
      </c>
      <c r="D139" s="22">
        <v>2649</v>
      </c>
      <c r="E139" s="22">
        <v>55031.51</v>
      </c>
      <c r="F139" s="22">
        <v>62195</v>
      </c>
      <c r="G139" s="22">
        <v>7163.49</v>
      </c>
      <c r="H139" s="22">
        <v>42.98</v>
      </c>
      <c r="I139" s="22">
        <v>55031.51</v>
      </c>
      <c r="J139" s="22">
        <v>61191.94</v>
      </c>
      <c r="K139" s="22">
        <v>6160.43</v>
      </c>
      <c r="L139" s="22">
        <v>36.96</v>
      </c>
      <c r="M139" s="22">
        <f>L139-H139</f>
        <v>-6.02</v>
      </c>
      <c r="N139" s="22">
        <f>J139-F139</f>
        <v>-1003.06</v>
      </c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5.75" hidden="true" customHeight="true" spans="1:26">
      <c r="A140" s="19">
        <v>87</v>
      </c>
      <c r="B140" s="38">
        <v>87</v>
      </c>
      <c r="C140" s="35" t="s">
        <v>152</v>
      </c>
      <c r="D140" s="22">
        <v>194</v>
      </c>
      <c r="E140" s="22">
        <v>1476.29</v>
      </c>
      <c r="F140" s="22">
        <v>2169.37</v>
      </c>
      <c r="G140" s="22">
        <v>693.08</v>
      </c>
      <c r="H140" s="22">
        <v>4.15</v>
      </c>
      <c r="I140" s="22">
        <v>1476.29</v>
      </c>
      <c r="J140" s="22">
        <v>2099.79</v>
      </c>
      <c r="K140" s="22">
        <v>623.5</v>
      </c>
      <c r="L140" s="22">
        <v>3.74</v>
      </c>
      <c r="M140" s="22">
        <f>L140-H140</f>
        <v>-0.41</v>
      </c>
      <c r="N140" s="22">
        <f>J140-F140</f>
        <v>-69.5799999999999</v>
      </c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5.75" hidden="true" customHeight="true" spans="1:26">
      <c r="A141" s="14"/>
      <c r="B141" s="36"/>
      <c r="C141" s="25" t="s">
        <v>153</v>
      </c>
      <c r="D141" s="18">
        <f t="shared" ref="D141:N141" si="53">SUM(D142:D143)</f>
        <v>3775</v>
      </c>
      <c r="E141" s="18">
        <f t="shared" si="53"/>
        <v>84478.15</v>
      </c>
      <c r="F141" s="18">
        <f t="shared" si="53"/>
        <v>115440.66</v>
      </c>
      <c r="G141" s="18">
        <f t="shared" si="53"/>
        <v>30962.51</v>
      </c>
      <c r="H141" s="18">
        <f t="shared" si="53"/>
        <v>185.77</v>
      </c>
      <c r="I141" s="18">
        <f t="shared" si="53"/>
        <v>64248.89</v>
      </c>
      <c r="J141" s="18">
        <f t="shared" si="53"/>
        <v>91507.51</v>
      </c>
      <c r="K141" s="18">
        <f t="shared" si="53"/>
        <v>27258.62</v>
      </c>
      <c r="L141" s="18">
        <f t="shared" si="53"/>
        <v>163.55</v>
      </c>
      <c r="M141" s="18">
        <f t="shared" si="53"/>
        <v>-22.22</v>
      </c>
      <c r="N141" s="18">
        <f t="shared" si="53"/>
        <v>-23933.15</v>
      </c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ht="15.75" hidden="true" customHeight="true" spans="1:26">
      <c r="A142" s="19">
        <v>88</v>
      </c>
      <c r="B142" s="6">
        <v>88</v>
      </c>
      <c r="C142" s="37" t="s">
        <v>154</v>
      </c>
      <c r="D142" s="22">
        <v>112</v>
      </c>
      <c r="E142" s="22">
        <v>644.24</v>
      </c>
      <c r="F142" s="22">
        <v>2242.73</v>
      </c>
      <c r="G142" s="22">
        <v>1598.49</v>
      </c>
      <c r="H142" s="22">
        <v>9.59</v>
      </c>
      <c r="I142" s="22">
        <v>644.24</v>
      </c>
      <c r="J142" s="22">
        <v>2169.05</v>
      </c>
      <c r="K142" s="22">
        <v>1524.81</v>
      </c>
      <c r="L142" s="22">
        <v>9.15</v>
      </c>
      <c r="M142" s="22">
        <f>L142-H142</f>
        <v>-0.44</v>
      </c>
      <c r="N142" s="22">
        <f>J142-F142</f>
        <v>-73.6799999999998</v>
      </c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5.75" hidden="true" customHeight="true" spans="1:26">
      <c r="A143" s="19">
        <v>89</v>
      </c>
      <c r="B143" s="38">
        <v>89</v>
      </c>
      <c r="C143" s="35" t="s">
        <v>155</v>
      </c>
      <c r="D143" s="22">
        <v>3663</v>
      </c>
      <c r="E143" s="22">
        <v>83833.91</v>
      </c>
      <c r="F143" s="22">
        <v>113197.93</v>
      </c>
      <c r="G143" s="22">
        <v>29364.02</v>
      </c>
      <c r="H143" s="22">
        <v>176.18</v>
      </c>
      <c r="I143" s="22">
        <v>63604.65</v>
      </c>
      <c r="J143" s="22">
        <v>89338.46</v>
      </c>
      <c r="K143" s="22">
        <v>25733.81</v>
      </c>
      <c r="L143" s="22">
        <v>154.4</v>
      </c>
      <c r="M143" s="22">
        <f>L143-H143</f>
        <v>-21.78</v>
      </c>
      <c r="N143" s="22">
        <f>J143-F143</f>
        <v>-23859.47</v>
      </c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5.75" hidden="true" customHeight="true" spans="1:26">
      <c r="A144" s="14"/>
      <c r="B144" s="36"/>
      <c r="C144" s="25" t="s">
        <v>156</v>
      </c>
      <c r="D144" s="18">
        <f t="shared" ref="D144:N144" si="54">SUM(D145:D146)</f>
        <v>683</v>
      </c>
      <c r="E144" s="18">
        <f t="shared" si="54"/>
        <v>21237.16</v>
      </c>
      <c r="F144" s="18">
        <f t="shared" si="54"/>
        <v>24031.22</v>
      </c>
      <c r="G144" s="18">
        <f t="shared" si="54"/>
        <v>2794.06</v>
      </c>
      <c r="H144" s="18">
        <f t="shared" si="54"/>
        <v>16.76</v>
      </c>
      <c r="I144" s="18">
        <f t="shared" si="54"/>
        <v>21180.98</v>
      </c>
      <c r="J144" s="18">
        <f t="shared" si="54"/>
        <v>23234.22</v>
      </c>
      <c r="K144" s="18">
        <f t="shared" si="54"/>
        <v>2053.24</v>
      </c>
      <c r="L144" s="18">
        <f t="shared" si="54"/>
        <v>12.32</v>
      </c>
      <c r="M144" s="18">
        <f t="shared" si="54"/>
        <v>-4.44</v>
      </c>
      <c r="N144" s="18">
        <f t="shared" si="54"/>
        <v>-796.999999999998</v>
      </c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ht="15.75" hidden="true" customHeight="true" spans="1:26">
      <c r="A145" s="19">
        <v>90</v>
      </c>
      <c r="B145" s="6">
        <v>90</v>
      </c>
      <c r="C145" s="37" t="s">
        <v>157</v>
      </c>
      <c r="D145" s="22">
        <v>139</v>
      </c>
      <c r="E145" s="22">
        <v>1584.16</v>
      </c>
      <c r="F145" s="22">
        <v>2719.22</v>
      </c>
      <c r="G145" s="22">
        <v>1135.06</v>
      </c>
      <c r="H145" s="22">
        <v>6.81</v>
      </c>
      <c r="I145" s="22">
        <v>1527.98</v>
      </c>
      <c r="J145" s="22">
        <v>2569.82</v>
      </c>
      <c r="K145" s="22">
        <v>1041.84</v>
      </c>
      <c r="L145" s="22">
        <v>6.25</v>
      </c>
      <c r="M145" s="22">
        <f>L145-H145</f>
        <v>-0.56</v>
      </c>
      <c r="N145" s="22">
        <f>J145-F145</f>
        <v>-149.4</v>
      </c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5.75" hidden="true" customHeight="true" spans="1:26">
      <c r="A146" s="19">
        <v>91</v>
      </c>
      <c r="B146" s="38">
        <v>91</v>
      </c>
      <c r="C146" s="35" t="s">
        <v>158</v>
      </c>
      <c r="D146" s="22">
        <v>544</v>
      </c>
      <c r="E146" s="22">
        <v>19653</v>
      </c>
      <c r="F146" s="22">
        <v>21312</v>
      </c>
      <c r="G146" s="22">
        <v>1659</v>
      </c>
      <c r="H146" s="22">
        <v>9.95</v>
      </c>
      <c r="I146" s="22">
        <v>19653</v>
      </c>
      <c r="J146" s="22">
        <v>20664.4</v>
      </c>
      <c r="K146" s="22">
        <v>1011.4</v>
      </c>
      <c r="L146" s="22">
        <v>6.07</v>
      </c>
      <c r="M146" s="22">
        <f>L146-H146</f>
        <v>-3.88</v>
      </c>
      <c r="N146" s="22">
        <f>J146-F146</f>
        <v>-647.599999999999</v>
      </c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5.75" hidden="true" customHeight="true" spans="1:26">
      <c r="A147" s="14"/>
      <c r="B147" s="36"/>
      <c r="C147" s="24" t="s">
        <v>159</v>
      </c>
      <c r="D147" s="18">
        <f t="shared" ref="D147:N147" si="55">SUM(D148:D150)</f>
        <v>3355</v>
      </c>
      <c r="E147" s="18">
        <f t="shared" si="55"/>
        <v>70883.18</v>
      </c>
      <c r="F147" s="18">
        <f t="shared" si="55"/>
        <v>87046.6</v>
      </c>
      <c r="G147" s="18">
        <f t="shared" si="55"/>
        <v>16163.42</v>
      </c>
      <c r="H147" s="18">
        <f t="shared" si="55"/>
        <v>96.98</v>
      </c>
      <c r="I147" s="18">
        <f t="shared" si="55"/>
        <v>70883.18</v>
      </c>
      <c r="J147" s="18">
        <f t="shared" si="55"/>
        <v>73350.04</v>
      </c>
      <c r="K147" s="18">
        <f t="shared" si="55"/>
        <v>2466.86</v>
      </c>
      <c r="L147" s="18">
        <f t="shared" si="55"/>
        <v>28.07</v>
      </c>
      <c r="M147" s="18">
        <f t="shared" si="55"/>
        <v>-68.91</v>
      </c>
      <c r="N147" s="18">
        <f t="shared" si="55"/>
        <v>-13696.56</v>
      </c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ht="15.75" hidden="true" customHeight="true" spans="1:26">
      <c r="A148" s="19">
        <v>92</v>
      </c>
      <c r="B148" s="6">
        <v>92</v>
      </c>
      <c r="C148" s="37" t="s">
        <v>160</v>
      </c>
      <c r="D148" s="22">
        <v>1839</v>
      </c>
      <c r="E148" s="22">
        <v>39699.65</v>
      </c>
      <c r="F148" s="22">
        <v>44169.17</v>
      </c>
      <c r="G148" s="22">
        <v>4469.52</v>
      </c>
      <c r="H148" s="22">
        <v>26.81</v>
      </c>
      <c r="I148" s="22">
        <v>39699.65</v>
      </c>
      <c r="J148" s="22">
        <v>44119.26</v>
      </c>
      <c r="K148" s="22">
        <v>4419.61</v>
      </c>
      <c r="L148" s="22">
        <v>26.52</v>
      </c>
      <c r="M148" s="22">
        <f>L148-H148</f>
        <v>-0.289999999999999</v>
      </c>
      <c r="N148" s="22">
        <f>J148-F148</f>
        <v>-49.9099999999962</v>
      </c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5.75" hidden="true" customHeight="true" spans="1:26">
      <c r="A149" s="19">
        <v>93</v>
      </c>
      <c r="B149" s="38">
        <v>93</v>
      </c>
      <c r="C149" s="35" t="s">
        <v>161</v>
      </c>
      <c r="D149" s="22">
        <v>1368</v>
      </c>
      <c r="E149" s="22">
        <v>28352.55</v>
      </c>
      <c r="F149" s="22">
        <v>39573.43</v>
      </c>
      <c r="G149" s="22">
        <v>11220.88</v>
      </c>
      <c r="H149" s="22">
        <v>67.33</v>
      </c>
      <c r="I149" s="22">
        <v>28352.55</v>
      </c>
      <c r="J149" s="22">
        <v>26141.27</v>
      </c>
      <c r="K149" s="22">
        <v>-2211.28</v>
      </c>
      <c r="L149" s="22">
        <v>0</v>
      </c>
      <c r="M149" s="22">
        <f>L149-H149</f>
        <v>-67.33</v>
      </c>
      <c r="N149" s="22">
        <f>J149-F149</f>
        <v>-13432.16</v>
      </c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5.75" hidden="true" customHeight="true" spans="1:26">
      <c r="A150" s="19">
        <v>94</v>
      </c>
      <c r="B150" s="38">
        <v>94</v>
      </c>
      <c r="C150" s="35" t="s">
        <v>162</v>
      </c>
      <c r="D150" s="22">
        <v>148</v>
      </c>
      <c r="E150" s="22">
        <v>2830.98</v>
      </c>
      <c r="F150" s="22">
        <v>3304</v>
      </c>
      <c r="G150" s="22">
        <v>473.02</v>
      </c>
      <c r="H150" s="22">
        <v>2.84</v>
      </c>
      <c r="I150" s="22">
        <v>2830.98</v>
      </c>
      <c r="J150" s="22">
        <v>3089.51</v>
      </c>
      <c r="K150" s="22">
        <v>258.53</v>
      </c>
      <c r="L150" s="22">
        <v>1.55</v>
      </c>
      <c r="M150" s="22">
        <f>L150-H150</f>
        <v>-1.29</v>
      </c>
      <c r="N150" s="22">
        <f>J150-F150</f>
        <v>-214.49</v>
      </c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5.75" hidden="true" customHeight="true" spans="1:26">
      <c r="A151" s="14"/>
      <c r="B151" s="36"/>
      <c r="C151" s="25" t="s">
        <v>163</v>
      </c>
      <c r="D151" s="18">
        <f t="shared" ref="D151:N151" si="56">D152+D158+D160</f>
        <v>2905</v>
      </c>
      <c r="E151" s="18">
        <f t="shared" si="56"/>
        <v>59017.55</v>
      </c>
      <c r="F151" s="18">
        <f t="shared" si="56"/>
        <v>76123.31</v>
      </c>
      <c r="G151" s="18">
        <f t="shared" si="56"/>
        <v>13022.08</v>
      </c>
      <c r="H151" s="18">
        <f t="shared" si="56"/>
        <v>102.64</v>
      </c>
      <c r="I151" s="18">
        <f t="shared" si="56"/>
        <v>59017.55</v>
      </c>
      <c r="J151" s="18">
        <f t="shared" si="56"/>
        <v>68230.18</v>
      </c>
      <c r="K151" s="18">
        <f t="shared" si="56"/>
        <v>9212.64</v>
      </c>
      <c r="L151" s="18">
        <f t="shared" si="56"/>
        <v>62</v>
      </c>
      <c r="M151" s="18">
        <f t="shared" si="56"/>
        <v>-40.64</v>
      </c>
      <c r="N151" s="18">
        <f t="shared" si="56"/>
        <v>-7893.13</v>
      </c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ht="15.75" hidden="true" customHeight="true" spans="1:26">
      <c r="A152" s="14"/>
      <c r="B152" s="15"/>
      <c r="C152" s="26" t="s">
        <v>164</v>
      </c>
      <c r="D152" s="18">
        <f t="shared" ref="D152:N152" si="57">SUM(D153:D157)</f>
        <v>2132</v>
      </c>
      <c r="E152" s="18">
        <f t="shared" si="57"/>
        <v>44774.91</v>
      </c>
      <c r="F152" s="18">
        <f t="shared" si="57"/>
        <v>59874.15</v>
      </c>
      <c r="G152" s="18">
        <f t="shared" si="57"/>
        <v>11015.56</v>
      </c>
      <c r="H152" s="18">
        <f t="shared" si="57"/>
        <v>90.6</v>
      </c>
      <c r="I152" s="18">
        <f t="shared" si="57"/>
        <v>44774.91</v>
      </c>
      <c r="J152" s="18">
        <f t="shared" si="57"/>
        <v>53901.03</v>
      </c>
      <c r="K152" s="18">
        <f t="shared" si="57"/>
        <v>9126.12</v>
      </c>
      <c r="L152" s="18">
        <f t="shared" si="57"/>
        <v>54.75</v>
      </c>
      <c r="M152" s="18">
        <f t="shared" si="57"/>
        <v>-35.85</v>
      </c>
      <c r="N152" s="18">
        <f t="shared" si="57"/>
        <v>-5973.12</v>
      </c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ht="15.75" hidden="true" customHeight="true" spans="1:26">
      <c r="A153" s="19">
        <v>95</v>
      </c>
      <c r="B153" s="6">
        <v>95</v>
      </c>
      <c r="C153" s="37" t="s">
        <v>165</v>
      </c>
      <c r="D153" s="22">
        <v>1600</v>
      </c>
      <c r="E153" s="22">
        <v>31672.4</v>
      </c>
      <c r="F153" s="22">
        <v>34705.62</v>
      </c>
      <c r="G153" s="22">
        <v>3033.22</v>
      </c>
      <c r="H153" s="22">
        <v>18.2</v>
      </c>
      <c r="I153" s="22">
        <v>31672.4</v>
      </c>
      <c r="J153" s="22">
        <v>33205.92</v>
      </c>
      <c r="K153" s="22">
        <v>1533.52</v>
      </c>
      <c r="L153" s="22">
        <v>9.2</v>
      </c>
      <c r="M153" s="22">
        <f>L153-H153</f>
        <v>-9</v>
      </c>
      <c r="N153" s="22">
        <f>J153-F153</f>
        <v>-1499.7</v>
      </c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5.75" hidden="true" customHeight="true" spans="1:26">
      <c r="A154" s="19">
        <v>96</v>
      </c>
      <c r="B154" s="38">
        <v>96</v>
      </c>
      <c r="C154" s="35" t="s">
        <v>166</v>
      </c>
      <c r="D154" s="22">
        <v>278</v>
      </c>
      <c r="E154" s="22">
        <v>7473.14</v>
      </c>
      <c r="F154" s="22">
        <v>13622.44</v>
      </c>
      <c r="G154" s="22">
        <v>6149.3</v>
      </c>
      <c r="H154" s="22">
        <v>36.9</v>
      </c>
      <c r="I154" s="22">
        <v>7473.14</v>
      </c>
      <c r="J154" s="22">
        <v>11966.5</v>
      </c>
      <c r="K154" s="22">
        <v>4493.36</v>
      </c>
      <c r="L154" s="22">
        <v>26.96</v>
      </c>
      <c r="M154" s="22">
        <f>L154-H154</f>
        <v>-9.94</v>
      </c>
      <c r="N154" s="22">
        <f>J154-F154</f>
        <v>-1655.94</v>
      </c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5.75" hidden="true" customHeight="true" spans="1:26">
      <c r="A155" s="19">
        <v>97</v>
      </c>
      <c r="B155" s="38">
        <v>97</v>
      </c>
      <c r="C155" s="35" t="s">
        <v>167</v>
      </c>
      <c r="D155" s="22">
        <v>119</v>
      </c>
      <c r="E155" s="22">
        <v>1188.75</v>
      </c>
      <c r="F155" s="22">
        <v>5272.43</v>
      </c>
      <c r="G155" s="22" t="s">
        <v>168</v>
      </c>
      <c r="H155" s="22">
        <v>24.5</v>
      </c>
      <c r="I155" s="22">
        <v>1188.75</v>
      </c>
      <c r="J155" s="22">
        <v>3317.78</v>
      </c>
      <c r="K155" s="22">
        <v>2129.03</v>
      </c>
      <c r="L155" s="22">
        <v>12.77</v>
      </c>
      <c r="M155" s="22">
        <f>L155-H155</f>
        <v>-11.73</v>
      </c>
      <c r="N155" s="22">
        <f>J155-F155</f>
        <v>-1954.65</v>
      </c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5.75" hidden="true" customHeight="true" spans="1:26">
      <c r="A156" s="19">
        <v>98</v>
      </c>
      <c r="B156" s="38">
        <v>98</v>
      </c>
      <c r="C156" s="35" t="s">
        <v>169</v>
      </c>
      <c r="D156" s="22">
        <v>66</v>
      </c>
      <c r="E156" s="22">
        <v>3351</v>
      </c>
      <c r="F156" s="22">
        <v>4380.77</v>
      </c>
      <c r="G156" s="22">
        <v>1029.77</v>
      </c>
      <c r="H156" s="22">
        <v>6.18</v>
      </c>
      <c r="I156" s="22">
        <v>3351</v>
      </c>
      <c r="J156" s="22">
        <v>3898.86</v>
      </c>
      <c r="K156" s="22">
        <v>547.86</v>
      </c>
      <c r="L156" s="22">
        <v>3.29</v>
      </c>
      <c r="M156" s="22">
        <f>L156-H156</f>
        <v>-2.89</v>
      </c>
      <c r="N156" s="22">
        <f>J156-F156</f>
        <v>-481.91</v>
      </c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5.75" hidden="true" customHeight="true" spans="1:26">
      <c r="A157" s="19">
        <v>99</v>
      </c>
      <c r="B157" s="38">
        <v>99</v>
      </c>
      <c r="C157" s="35" t="s">
        <v>170</v>
      </c>
      <c r="D157" s="22">
        <v>69</v>
      </c>
      <c r="E157" s="22">
        <v>1089.62</v>
      </c>
      <c r="F157" s="22">
        <v>1892.89</v>
      </c>
      <c r="G157" s="22">
        <v>803.27</v>
      </c>
      <c r="H157" s="22">
        <v>4.82</v>
      </c>
      <c r="I157" s="22">
        <v>1089.62</v>
      </c>
      <c r="J157" s="22">
        <v>1511.97</v>
      </c>
      <c r="K157" s="22">
        <v>422.35</v>
      </c>
      <c r="L157" s="22">
        <v>2.53</v>
      </c>
      <c r="M157" s="22">
        <f>L157-H157</f>
        <v>-2.29</v>
      </c>
      <c r="N157" s="22">
        <f>J157-F157</f>
        <v>-380.92</v>
      </c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5.75" hidden="true" customHeight="true" spans="1:26">
      <c r="A158" s="14"/>
      <c r="B158" s="36"/>
      <c r="C158" s="25" t="s">
        <v>171</v>
      </c>
      <c r="D158" s="18">
        <f t="shared" ref="D158:N158" si="58">D159</f>
        <v>304</v>
      </c>
      <c r="E158" s="18">
        <f t="shared" si="58"/>
        <v>5669.36</v>
      </c>
      <c r="F158" s="18">
        <f t="shared" si="58"/>
        <v>6109.92</v>
      </c>
      <c r="G158" s="18">
        <f t="shared" si="58"/>
        <v>440.56</v>
      </c>
      <c r="H158" s="18">
        <f t="shared" si="58"/>
        <v>2.64</v>
      </c>
      <c r="I158" s="18">
        <f t="shared" si="58"/>
        <v>5669.36</v>
      </c>
      <c r="J158" s="18">
        <f t="shared" si="58"/>
        <v>4548.17</v>
      </c>
      <c r="K158" s="18">
        <f t="shared" si="58"/>
        <v>-1121.18</v>
      </c>
      <c r="L158" s="18">
        <f t="shared" si="58"/>
        <v>0</v>
      </c>
      <c r="M158" s="18">
        <f t="shared" si="58"/>
        <v>-2.64</v>
      </c>
      <c r="N158" s="18">
        <f t="shared" si="58"/>
        <v>-1561.75</v>
      </c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ht="15.75" hidden="true" customHeight="true" spans="1:26">
      <c r="A159" s="19">
        <v>100</v>
      </c>
      <c r="B159" s="6">
        <v>100</v>
      </c>
      <c r="C159" s="37" t="s">
        <v>172</v>
      </c>
      <c r="D159" s="22">
        <v>304</v>
      </c>
      <c r="E159" s="22">
        <v>5669.36</v>
      </c>
      <c r="F159" s="22">
        <v>6109.92</v>
      </c>
      <c r="G159" s="22">
        <v>440.56</v>
      </c>
      <c r="H159" s="22">
        <v>2.64</v>
      </c>
      <c r="I159" s="22">
        <v>5669.36</v>
      </c>
      <c r="J159" s="22">
        <v>4548.17</v>
      </c>
      <c r="K159" s="22">
        <v>-1121.18</v>
      </c>
      <c r="L159" s="22">
        <v>0</v>
      </c>
      <c r="M159" s="22">
        <f>L159-H159</f>
        <v>-2.64</v>
      </c>
      <c r="N159" s="22">
        <f>J159-F159</f>
        <v>-1561.75</v>
      </c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5.75" hidden="true" customHeight="true" spans="1:26">
      <c r="A160" s="14"/>
      <c r="B160" s="36"/>
      <c r="C160" s="25" t="s">
        <v>173</v>
      </c>
      <c r="D160" s="18">
        <f t="shared" ref="D160:N160" si="59">D161</f>
        <v>469</v>
      </c>
      <c r="E160" s="18">
        <f t="shared" si="59"/>
        <v>8573.28</v>
      </c>
      <c r="F160" s="18">
        <f t="shared" si="59"/>
        <v>10139.24</v>
      </c>
      <c r="G160" s="18">
        <f t="shared" si="59"/>
        <v>1565.96</v>
      </c>
      <c r="H160" s="18">
        <f t="shared" si="59"/>
        <v>9.4</v>
      </c>
      <c r="I160" s="18">
        <f t="shared" si="59"/>
        <v>8573.28</v>
      </c>
      <c r="J160" s="18">
        <f t="shared" si="59"/>
        <v>9780.98</v>
      </c>
      <c r="K160" s="18">
        <f t="shared" si="59"/>
        <v>1207.7</v>
      </c>
      <c r="L160" s="18">
        <f t="shared" si="59"/>
        <v>7.25</v>
      </c>
      <c r="M160" s="18">
        <f t="shared" si="59"/>
        <v>-2.15</v>
      </c>
      <c r="N160" s="18">
        <f t="shared" si="59"/>
        <v>-358.26</v>
      </c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ht="15.75" hidden="true" customHeight="true" spans="1:26">
      <c r="A161" s="19">
        <v>101</v>
      </c>
      <c r="B161" s="6">
        <v>101</v>
      </c>
      <c r="C161" s="37" t="s">
        <v>174</v>
      </c>
      <c r="D161" s="22">
        <v>469</v>
      </c>
      <c r="E161" s="22">
        <v>8573.28</v>
      </c>
      <c r="F161" s="22">
        <v>10139.24</v>
      </c>
      <c r="G161" s="22">
        <v>1565.96</v>
      </c>
      <c r="H161" s="22">
        <v>9.4</v>
      </c>
      <c r="I161" s="22">
        <v>8573.28</v>
      </c>
      <c r="J161" s="22">
        <v>9780.98</v>
      </c>
      <c r="K161" s="22">
        <v>1207.7</v>
      </c>
      <c r="L161" s="22">
        <v>7.25</v>
      </c>
      <c r="M161" s="22">
        <f>L161-H161</f>
        <v>-2.15</v>
      </c>
      <c r="N161" s="22">
        <f>J161-F161</f>
        <v>-358.26</v>
      </c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5.75" hidden="true" customHeight="true" spans="1:26">
      <c r="A162" s="14"/>
      <c r="B162" s="36"/>
      <c r="C162" s="24" t="s">
        <v>175</v>
      </c>
      <c r="D162" s="18">
        <f t="shared" ref="D162:N162" si="60">D163+D170+D172</f>
        <v>16792</v>
      </c>
      <c r="E162" s="18">
        <f t="shared" si="60"/>
        <v>242767.32</v>
      </c>
      <c r="F162" s="18">
        <f t="shared" si="60"/>
        <v>343610.7</v>
      </c>
      <c r="G162" s="18">
        <f t="shared" si="60"/>
        <v>100843.38</v>
      </c>
      <c r="H162" s="18">
        <f t="shared" si="60"/>
        <v>605.05</v>
      </c>
      <c r="I162" s="18">
        <f t="shared" si="60"/>
        <v>242767.32</v>
      </c>
      <c r="J162" s="18">
        <f t="shared" si="60"/>
        <v>339330.33</v>
      </c>
      <c r="K162" s="18">
        <f t="shared" si="60"/>
        <v>96583.01</v>
      </c>
      <c r="L162" s="18">
        <f t="shared" si="60"/>
        <v>579.5</v>
      </c>
      <c r="M162" s="18">
        <f t="shared" si="60"/>
        <v>-25.55</v>
      </c>
      <c r="N162" s="18">
        <f t="shared" si="60"/>
        <v>-4280.36999999999</v>
      </c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ht="15.75" hidden="true" customHeight="true" spans="1:26">
      <c r="A163" s="14"/>
      <c r="B163" s="15"/>
      <c r="C163" s="26" t="s">
        <v>176</v>
      </c>
      <c r="D163" s="18">
        <f t="shared" ref="D163:N163" si="61">SUM(D164:D169)</f>
        <v>13187</v>
      </c>
      <c r="E163" s="18">
        <f t="shared" si="61"/>
        <v>190304.35</v>
      </c>
      <c r="F163" s="18">
        <f t="shared" si="61"/>
        <v>266369.84</v>
      </c>
      <c r="G163" s="18">
        <f t="shared" si="61"/>
        <v>76065.49</v>
      </c>
      <c r="H163" s="18">
        <f t="shared" si="61"/>
        <v>456.39</v>
      </c>
      <c r="I163" s="18">
        <f t="shared" si="61"/>
        <v>190304.35</v>
      </c>
      <c r="J163" s="18">
        <f t="shared" si="61"/>
        <v>263792.3</v>
      </c>
      <c r="K163" s="18">
        <f t="shared" si="61"/>
        <v>73487.95</v>
      </c>
      <c r="L163" s="18">
        <f t="shared" si="61"/>
        <v>440.93</v>
      </c>
      <c r="M163" s="18">
        <f t="shared" si="61"/>
        <v>-15.46</v>
      </c>
      <c r="N163" s="18">
        <f t="shared" si="61"/>
        <v>-2577.53999999999</v>
      </c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ht="15.75" hidden="true" customHeight="true" spans="1:26">
      <c r="A164" s="19">
        <v>102</v>
      </c>
      <c r="B164" s="6">
        <v>102</v>
      </c>
      <c r="C164" s="37" t="s">
        <v>177</v>
      </c>
      <c r="D164" s="22">
        <v>18</v>
      </c>
      <c r="E164" s="22">
        <v>1234.42</v>
      </c>
      <c r="F164" s="22">
        <v>1592.09</v>
      </c>
      <c r="G164" s="22">
        <v>357.67</v>
      </c>
      <c r="H164" s="22">
        <v>2.15</v>
      </c>
      <c r="I164" s="22">
        <v>1234.42</v>
      </c>
      <c r="J164" s="22">
        <v>1488.72</v>
      </c>
      <c r="K164" s="22">
        <v>254.3</v>
      </c>
      <c r="L164" s="22">
        <v>1.53</v>
      </c>
      <c r="M164" s="22">
        <f t="shared" ref="M164:M169" si="62">L164-H164</f>
        <v>-0.62</v>
      </c>
      <c r="N164" s="22">
        <f t="shared" ref="N164:N169" si="63">J164-F164</f>
        <v>-103.37</v>
      </c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5.75" hidden="true" customHeight="true" spans="1:26">
      <c r="A165" s="19">
        <v>103</v>
      </c>
      <c r="B165" s="38">
        <v>103</v>
      </c>
      <c r="C165" s="35" t="s">
        <v>178</v>
      </c>
      <c r="D165" s="22">
        <v>368</v>
      </c>
      <c r="E165" s="22">
        <v>13491.44</v>
      </c>
      <c r="F165" s="22">
        <v>19908.14</v>
      </c>
      <c r="G165" s="22">
        <v>6416.7</v>
      </c>
      <c r="H165" s="22">
        <v>38.5</v>
      </c>
      <c r="I165" s="22">
        <v>13491.44</v>
      </c>
      <c r="J165" s="22">
        <v>18902.65</v>
      </c>
      <c r="K165" s="22">
        <v>5411.21</v>
      </c>
      <c r="L165" s="22">
        <v>32.47</v>
      </c>
      <c r="M165" s="22">
        <f t="shared" si="62"/>
        <v>-6.03</v>
      </c>
      <c r="N165" s="22">
        <f t="shared" si="63"/>
        <v>-1005.49</v>
      </c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5.75" hidden="true" customHeight="true" spans="1:26">
      <c r="A166" s="19">
        <v>104</v>
      </c>
      <c r="B166" s="38">
        <v>104</v>
      </c>
      <c r="C166" s="35" t="s">
        <v>179</v>
      </c>
      <c r="D166" s="22">
        <v>24</v>
      </c>
      <c r="E166" s="22">
        <v>285.29</v>
      </c>
      <c r="F166" s="22">
        <v>387.08</v>
      </c>
      <c r="G166" s="22">
        <v>101.79</v>
      </c>
      <c r="H166" s="22">
        <v>0.61</v>
      </c>
      <c r="I166" s="22">
        <v>285.29</v>
      </c>
      <c r="J166" s="22">
        <v>369.32</v>
      </c>
      <c r="K166" s="22">
        <v>84.03</v>
      </c>
      <c r="L166" s="22">
        <v>0.5</v>
      </c>
      <c r="M166" s="22">
        <f t="shared" si="62"/>
        <v>-0.11</v>
      </c>
      <c r="N166" s="22">
        <f t="shared" si="63"/>
        <v>-17.76</v>
      </c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5.75" hidden="true" customHeight="true" spans="1:26">
      <c r="A167" s="19">
        <v>105</v>
      </c>
      <c r="B167" s="38">
        <v>105</v>
      </c>
      <c r="C167" s="35" t="s">
        <v>180</v>
      </c>
      <c r="D167" s="22">
        <v>29</v>
      </c>
      <c r="E167" s="22">
        <v>785.5</v>
      </c>
      <c r="F167" s="22">
        <v>994.5</v>
      </c>
      <c r="G167" s="22">
        <v>209</v>
      </c>
      <c r="H167" s="22">
        <v>1.25</v>
      </c>
      <c r="I167" s="22">
        <v>785.5</v>
      </c>
      <c r="J167" s="22">
        <v>811.17</v>
      </c>
      <c r="K167" s="22">
        <v>25.67</v>
      </c>
      <c r="L167" s="22">
        <v>0.15</v>
      </c>
      <c r="M167" s="22">
        <f t="shared" si="62"/>
        <v>-1.1</v>
      </c>
      <c r="N167" s="22">
        <f t="shared" si="63"/>
        <v>-183.33</v>
      </c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27.6" hidden="true" customHeight="true" spans="1:26">
      <c r="A168" s="19">
        <v>106</v>
      </c>
      <c r="B168" s="38">
        <v>106</v>
      </c>
      <c r="C168" s="35" t="s">
        <v>181</v>
      </c>
      <c r="D168" s="22">
        <v>3262</v>
      </c>
      <c r="E168" s="22">
        <v>28031.91</v>
      </c>
      <c r="F168" s="22">
        <v>44145.53</v>
      </c>
      <c r="G168" s="22">
        <v>16113.62</v>
      </c>
      <c r="H168" s="22">
        <v>96.68</v>
      </c>
      <c r="I168" s="22">
        <v>28031.91</v>
      </c>
      <c r="J168" s="22">
        <v>43989.69</v>
      </c>
      <c r="K168" s="22">
        <v>15957.78</v>
      </c>
      <c r="L168" s="22">
        <v>95.75</v>
      </c>
      <c r="M168" s="22">
        <f t="shared" si="62"/>
        <v>-0.930000000000007</v>
      </c>
      <c r="N168" s="22">
        <f t="shared" si="63"/>
        <v>-155.839999999997</v>
      </c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5.75" hidden="true" customHeight="true" spans="1:26">
      <c r="A169" s="19">
        <v>107</v>
      </c>
      <c r="B169" s="38">
        <v>107</v>
      </c>
      <c r="C169" s="35" t="s">
        <v>182</v>
      </c>
      <c r="D169" s="22">
        <v>9486</v>
      </c>
      <c r="E169" s="22">
        <v>146475.79</v>
      </c>
      <c r="F169" s="22">
        <v>199342.5</v>
      </c>
      <c r="G169" s="22">
        <v>52866.71</v>
      </c>
      <c r="H169" s="22">
        <v>317.2</v>
      </c>
      <c r="I169" s="22">
        <v>146475.79</v>
      </c>
      <c r="J169" s="22">
        <v>198230.75</v>
      </c>
      <c r="K169" s="22">
        <v>51754.96</v>
      </c>
      <c r="L169" s="22">
        <v>310.53</v>
      </c>
      <c r="M169" s="22">
        <f t="shared" si="62"/>
        <v>-6.67000000000002</v>
      </c>
      <c r="N169" s="22">
        <f t="shared" si="63"/>
        <v>-1111.75</v>
      </c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5.75" hidden="true" customHeight="true" spans="1:26">
      <c r="A170" s="14"/>
      <c r="B170" s="36"/>
      <c r="C170" s="25" t="s">
        <v>183</v>
      </c>
      <c r="D170" s="18">
        <f t="shared" ref="D170:N170" si="64">D171</f>
        <v>1215</v>
      </c>
      <c r="E170" s="18">
        <f t="shared" si="64"/>
        <v>13473.87</v>
      </c>
      <c r="F170" s="18">
        <f t="shared" si="64"/>
        <v>25191.33</v>
      </c>
      <c r="G170" s="18">
        <f t="shared" si="64"/>
        <v>11717.46</v>
      </c>
      <c r="H170" s="18">
        <f t="shared" si="64"/>
        <v>70.3</v>
      </c>
      <c r="I170" s="18">
        <f t="shared" si="64"/>
        <v>13473.87</v>
      </c>
      <c r="J170" s="18">
        <f t="shared" si="64"/>
        <v>24200.16</v>
      </c>
      <c r="K170" s="18">
        <f t="shared" si="64"/>
        <v>10746.29</v>
      </c>
      <c r="L170" s="18">
        <f t="shared" si="64"/>
        <v>64.48</v>
      </c>
      <c r="M170" s="18">
        <f t="shared" si="64"/>
        <v>-5.81999999999999</v>
      </c>
      <c r="N170" s="18">
        <f t="shared" si="64"/>
        <v>-991.170000000002</v>
      </c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ht="15.75" hidden="true" customHeight="true" spans="1:26">
      <c r="A171" s="39">
        <v>108</v>
      </c>
      <c r="B171" s="7">
        <v>108</v>
      </c>
      <c r="C171" s="37" t="s">
        <v>184</v>
      </c>
      <c r="D171" s="22">
        <v>1215</v>
      </c>
      <c r="E171" s="22">
        <v>13473.87</v>
      </c>
      <c r="F171" s="22">
        <v>25191.33</v>
      </c>
      <c r="G171" s="22">
        <v>11717.46</v>
      </c>
      <c r="H171" s="22">
        <v>70.3</v>
      </c>
      <c r="I171" s="22">
        <v>13473.87</v>
      </c>
      <c r="J171" s="22">
        <v>24200.16</v>
      </c>
      <c r="K171" s="22">
        <v>10746.29</v>
      </c>
      <c r="L171" s="22">
        <v>64.48</v>
      </c>
      <c r="M171" s="22">
        <f>L171-H171</f>
        <v>-5.81999999999999</v>
      </c>
      <c r="N171" s="22">
        <f>J171-F171</f>
        <v>-991.170000000002</v>
      </c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5.75" hidden="true" customHeight="true" spans="1:26">
      <c r="A172" s="40"/>
      <c r="B172" s="36"/>
      <c r="C172" s="25" t="s">
        <v>185</v>
      </c>
      <c r="D172" s="18">
        <f t="shared" ref="D172:N172" si="65">D173</f>
        <v>2390</v>
      </c>
      <c r="E172" s="18">
        <f t="shared" si="65"/>
        <v>38989.1</v>
      </c>
      <c r="F172" s="18">
        <f t="shared" si="65"/>
        <v>52049.53</v>
      </c>
      <c r="G172" s="18">
        <f t="shared" si="65"/>
        <v>13060.43</v>
      </c>
      <c r="H172" s="18">
        <f t="shared" si="65"/>
        <v>78.36</v>
      </c>
      <c r="I172" s="18">
        <f t="shared" si="65"/>
        <v>38989.1</v>
      </c>
      <c r="J172" s="18">
        <f t="shared" si="65"/>
        <v>51337.87</v>
      </c>
      <c r="K172" s="18">
        <f t="shared" si="65"/>
        <v>12348.77</v>
      </c>
      <c r="L172" s="18">
        <f t="shared" si="65"/>
        <v>74.09</v>
      </c>
      <c r="M172" s="18">
        <f t="shared" si="65"/>
        <v>-4.27</v>
      </c>
      <c r="N172" s="18">
        <f t="shared" si="65"/>
        <v>-711.659999999996</v>
      </c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ht="15.75" hidden="true" customHeight="true" spans="1:26">
      <c r="A173" s="19">
        <v>109</v>
      </c>
      <c r="B173" s="20">
        <v>109</v>
      </c>
      <c r="C173" s="21" t="s">
        <v>186</v>
      </c>
      <c r="D173" s="22">
        <v>2390</v>
      </c>
      <c r="E173" s="22">
        <v>38989.1</v>
      </c>
      <c r="F173" s="22">
        <v>52049.53</v>
      </c>
      <c r="G173" s="22">
        <v>13060.43</v>
      </c>
      <c r="H173" s="22">
        <v>78.36</v>
      </c>
      <c r="I173" s="22">
        <v>38989.1</v>
      </c>
      <c r="J173" s="22">
        <v>51337.87</v>
      </c>
      <c r="K173" s="22">
        <v>12348.77</v>
      </c>
      <c r="L173" s="22">
        <v>74.09</v>
      </c>
      <c r="M173" s="22">
        <f>L173-H173</f>
        <v>-4.27</v>
      </c>
      <c r="N173" s="22">
        <f>J173-F173</f>
        <v>-711.659999999996</v>
      </c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5.75" hidden="true" customHeight="true" spans="1:26">
      <c r="A174" s="14"/>
      <c r="B174" s="15"/>
      <c r="C174" s="25" t="s">
        <v>187</v>
      </c>
      <c r="D174" s="18">
        <f>D175+D178+D181+D183+D186+D189+D191+D194</f>
        <v>4629</v>
      </c>
      <c r="E174" s="18">
        <f t="shared" ref="E174:N174" si="66">E175+E178+E181+E183+E186+E189+E191+E194</f>
        <v>148228.91</v>
      </c>
      <c r="F174" s="18">
        <f t="shared" si="66"/>
        <v>207341.5</v>
      </c>
      <c r="G174" s="18">
        <f t="shared" si="66"/>
        <v>59112.59</v>
      </c>
      <c r="H174" s="18">
        <f t="shared" si="66"/>
        <v>354.65</v>
      </c>
      <c r="I174" s="18">
        <f t="shared" si="66"/>
        <v>162520.72</v>
      </c>
      <c r="J174" s="18">
        <f t="shared" si="66"/>
        <v>197992.88</v>
      </c>
      <c r="K174" s="18">
        <f t="shared" si="66"/>
        <v>50723.83</v>
      </c>
      <c r="L174" s="18">
        <f t="shared" si="66"/>
        <v>305.46</v>
      </c>
      <c r="M174" s="18">
        <f t="shared" si="66"/>
        <v>-49.19</v>
      </c>
      <c r="N174" s="18">
        <f t="shared" si="66"/>
        <v>-9348.62</v>
      </c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ht="15.75" hidden="true" customHeight="true" spans="1:26">
      <c r="A175" s="14"/>
      <c r="B175" s="15"/>
      <c r="C175" s="17" t="s">
        <v>188</v>
      </c>
      <c r="D175" s="18">
        <f t="shared" ref="D175:N175" si="67">SUM(D176:D177)</f>
        <v>1981</v>
      </c>
      <c r="E175" s="18">
        <f t="shared" si="67"/>
        <v>70404.9</v>
      </c>
      <c r="F175" s="18">
        <f t="shared" si="67"/>
        <v>88314.56</v>
      </c>
      <c r="G175" s="18">
        <f t="shared" si="67"/>
        <v>17909.66</v>
      </c>
      <c r="H175" s="18">
        <f t="shared" si="67"/>
        <v>107.45</v>
      </c>
      <c r="I175" s="18">
        <f t="shared" si="67"/>
        <v>70404.9</v>
      </c>
      <c r="J175" s="18">
        <f t="shared" si="67"/>
        <v>86833.36</v>
      </c>
      <c r="K175" s="18">
        <f t="shared" si="67"/>
        <v>16428.46</v>
      </c>
      <c r="L175" s="18">
        <f t="shared" si="67"/>
        <v>98.57</v>
      </c>
      <c r="M175" s="18">
        <f t="shared" si="67"/>
        <v>-8.88000000000001</v>
      </c>
      <c r="N175" s="18">
        <f t="shared" si="67"/>
        <v>-1481.2</v>
      </c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ht="15.75" hidden="true" customHeight="true" spans="1:26">
      <c r="A176" s="19">
        <v>110</v>
      </c>
      <c r="B176" s="20">
        <v>122</v>
      </c>
      <c r="C176" s="21" t="s">
        <v>189</v>
      </c>
      <c r="D176" s="22">
        <v>584</v>
      </c>
      <c r="E176" s="22">
        <v>14248.54</v>
      </c>
      <c r="F176" s="22">
        <v>16216.9</v>
      </c>
      <c r="G176" s="22">
        <v>1968.36</v>
      </c>
      <c r="H176" s="22">
        <v>11.81</v>
      </c>
      <c r="I176" s="22">
        <v>14248.54</v>
      </c>
      <c r="J176" s="22">
        <v>15048.7</v>
      </c>
      <c r="K176" s="22">
        <v>800.16</v>
      </c>
      <c r="L176" s="22">
        <v>4.8</v>
      </c>
      <c r="M176" s="22">
        <f>L176-H176</f>
        <v>-7.01</v>
      </c>
      <c r="N176" s="22">
        <f>J176-F176</f>
        <v>-1168.2</v>
      </c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5.75" hidden="true" customHeight="true" spans="1:26">
      <c r="A177" s="19">
        <v>111</v>
      </c>
      <c r="B177" s="39">
        <v>116</v>
      </c>
      <c r="C177" s="35" t="s">
        <v>190</v>
      </c>
      <c r="D177" s="22">
        <v>1397</v>
      </c>
      <c r="E177" s="22">
        <v>56156.36</v>
      </c>
      <c r="F177" s="22">
        <v>72097.66</v>
      </c>
      <c r="G177" s="22">
        <v>15941.3</v>
      </c>
      <c r="H177" s="22">
        <v>95.64</v>
      </c>
      <c r="I177" s="22">
        <v>56156.36</v>
      </c>
      <c r="J177" s="22">
        <v>71784.66</v>
      </c>
      <c r="K177" s="22">
        <v>15628.3</v>
      </c>
      <c r="L177" s="22">
        <v>93.77</v>
      </c>
      <c r="M177" s="22">
        <f>L177-H177</f>
        <v>-1.87</v>
      </c>
      <c r="N177" s="22">
        <f>J177-F177</f>
        <v>-313</v>
      </c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5.75" hidden="true" customHeight="true" spans="1:26">
      <c r="A178" s="14"/>
      <c r="B178" s="36"/>
      <c r="C178" s="25" t="s">
        <v>191</v>
      </c>
      <c r="D178" s="18">
        <f t="shared" ref="D178:N178" si="68">SUM(D179:D180)</f>
        <v>931</v>
      </c>
      <c r="E178" s="18">
        <f t="shared" si="68"/>
        <v>10352.28</v>
      </c>
      <c r="F178" s="18">
        <f t="shared" si="68"/>
        <v>24819.72</v>
      </c>
      <c r="G178" s="18">
        <f t="shared" si="68"/>
        <v>14467.44</v>
      </c>
      <c r="H178" s="18">
        <f t="shared" si="68"/>
        <v>86.8</v>
      </c>
      <c r="I178" s="18">
        <f t="shared" si="68"/>
        <v>15136.21</v>
      </c>
      <c r="J178" s="18">
        <f t="shared" si="68"/>
        <v>24041.39</v>
      </c>
      <c r="K178" s="18">
        <f t="shared" si="68"/>
        <v>13689.11</v>
      </c>
      <c r="L178" s="18">
        <f t="shared" si="68"/>
        <v>82.13</v>
      </c>
      <c r="M178" s="18">
        <f t="shared" si="68"/>
        <v>-4.67</v>
      </c>
      <c r="N178" s="18">
        <f t="shared" si="68"/>
        <v>-778.33</v>
      </c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ht="15.75" hidden="true" customHeight="true" spans="1:26">
      <c r="A179" s="19">
        <v>112</v>
      </c>
      <c r="B179" s="20">
        <v>110</v>
      </c>
      <c r="C179" s="21" t="s">
        <v>192</v>
      </c>
      <c r="D179" s="22">
        <v>652</v>
      </c>
      <c r="E179" s="22">
        <v>4565.08</v>
      </c>
      <c r="F179" s="22">
        <v>14248.59</v>
      </c>
      <c r="G179" s="22">
        <v>9683.51</v>
      </c>
      <c r="H179" s="22">
        <v>58.1</v>
      </c>
      <c r="I179" s="22">
        <v>4565.08</v>
      </c>
      <c r="J179" s="22">
        <v>13470.26</v>
      </c>
      <c r="K179" s="22">
        <v>8905.18</v>
      </c>
      <c r="L179" s="22">
        <v>53.43</v>
      </c>
      <c r="M179" s="22">
        <f>L179-H179</f>
        <v>-4.67</v>
      </c>
      <c r="N179" s="22">
        <f>J179-F179</f>
        <v>-778.33</v>
      </c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5.75" hidden="true" customHeight="true" spans="1:26">
      <c r="A180" s="19">
        <v>113</v>
      </c>
      <c r="B180" s="20">
        <v>112</v>
      </c>
      <c r="C180" s="23" t="s">
        <v>193</v>
      </c>
      <c r="D180" s="22">
        <v>279</v>
      </c>
      <c r="E180" s="22">
        <v>5787.2</v>
      </c>
      <c r="F180" s="22">
        <v>10571.13</v>
      </c>
      <c r="G180" s="22">
        <v>4783.93</v>
      </c>
      <c r="H180" s="22">
        <v>28.7</v>
      </c>
      <c r="I180" s="22">
        <v>10571.13</v>
      </c>
      <c r="J180" s="22">
        <v>10571.13</v>
      </c>
      <c r="K180" s="22">
        <v>4783.93</v>
      </c>
      <c r="L180" s="22">
        <v>28.7</v>
      </c>
      <c r="M180" s="22">
        <f>L180-H180</f>
        <v>0</v>
      </c>
      <c r="N180" s="22">
        <f>J180-F180</f>
        <v>0</v>
      </c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5.75" hidden="true" customHeight="true" spans="1:26">
      <c r="A181" s="14"/>
      <c r="B181" s="15"/>
      <c r="C181" s="25" t="s">
        <v>194</v>
      </c>
      <c r="D181" s="18">
        <f t="shared" ref="D181:N181" si="69">D182</f>
        <v>240</v>
      </c>
      <c r="E181" s="18">
        <f t="shared" si="69"/>
        <v>9802</v>
      </c>
      <c r="F181" s="18">
        <f t="shared" si="69"/>
        <v>11910</v>
      </c>
      <c r="G181" s="18">
        <f t="shared" si="69"/>
        <v>2108</v>
      </c>
      <c r="H181" s="18">
        <f t="shared" si="69"/>
        <v>12.65</v>
      </c>
      <c r="I181" s="18">
        <f t="shared" si="69"/>
        <v>9802</v>
      </c>
      <c r="J181" s="18">
        <f t="shared" si="69"/>
        <v>10935.27</v>
      </c>
      <c r="K181" s="18">
        <f t="shared" si="69"/>
        <v>1133.27</v>
      </c>
      <c r="L181" s="18">
        <f t="shared" si="69"/>
        <v>6.8</v>
      </c>
      <c r="M181" s="18">
        <f t="shared" si="69"/>
        <v>-5.85</v>
      </c>
      <c r="N181" s="18">
        <f t="shared" si="69"/>
        <v>-974.73</v>
      </c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ht="15.75" hidden="true" customHeight="true" spans="1:26">
      <c r="A182" s="19">
        <v>114</v>
      </c>
      <c r="B182" s="39">
        <v>113</v>
      </c>
      <c r="C182" s="37" t="s">
        <v>195</v>
      </c>
      <c r="D182" s="22">
        <v>240</v>
      </c>
      <c r="E182" s="22">
        <v>9802</v>
      </c>
      <c r="F182" s="22">
        <v>11910</v>
      </c>
      <c r="G182" s="22">
        <v>2108</v>
      </c>
      <c r="H182" s="22">
        <v>12.65</v>
      </c>
      <c r="I182" s="22">
        <v>9802</v>
      </c>
      <c r="J182" s="22">
        <v>10935.27</v>
      </c>
      <c r="K182" s="22">
        <v>1133.27</v>
      </c>
      <c r="L182" s="22">
        <v>6.8</v>
      </c>
      <c r="M182" s="22">
        <f>L182-H182</f>
        <v>-5.85</v>
      </c>
      <c r="N182" s="22">
        <f>J182-F182</f>
        <v>-974.73</v>
      </c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5.75" hidden="true" customHeight="true" spans="1:26">
      <c r="A183" s="14"/>
      <c r="B183" s="36"/>
      <c r="C183" s="24" t="s">
        <v>196</v>
      </c>
      <c r="D183" s="18">
        <f t="shared" ref="D183:N183" si="70">SUM(D184:D185)</f>
        <v>969</v>
      </c>
      <c r="E183" s="18">
        <f t="shared" si="70"/>
        <v>28473.75</v>
      </c>
      <c r="F183" s="18">
        <f t="shared" si="70"/>
        <v>39477.51</v>
      </c>
      <c r="G183" s="18">
        <f t="shared" si="70"/>
        <v>11003.76</v>
      </c>
      <c r="H183" s="18">
        <f t="shared" si="70"/>
        <v>66.02</v>
      </c>
      <c r="I183" s="18">
        <f t="shared" si="70"/>
        <v>38941.51</v>
      </c>
      <c r="J183" s="18">
        <f t="shared" si="70"/>
        <v>34960.27</v>
      </c>
      <c r="K183" s="18">
        <f t="shared" si="70"/>
        <v>6486.52</v>
      </c>
      <c r="L183" s="18">
        <f t="shared" si="70"/>
        <v>38.92</v>
      </c>
      <c r="M183" s="18">
        <f t="shared" si="70"/>
        <v>-27.1</v>
      </c>
      <c r="N183" s="18">
        <f t="shared" si="70"/>
        <v>-4517.24</v>
      </c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ht="15.75" hidden="true" customHeight="true" spans="1:26">
      <c r="A184" s="19">
        <v>115</v>
      </c>
      <c r="B184" s="39">
        <v>111</v>
      </c>
      <c r="C184" s="37" t="s">
        <v>197</v>
      </c>
      <c r="D184" s="22">
        <v>961</v>
      </c>
      <c r="E184" s="22">
        <v>22656.75</v>
      </c>
      <c r="F184" s="22">
        <v>33124.51</v>
      </c>
      <c r="G184" s="22">
        <v>10467.76</v>
      </c>
      <c r="H184" s="22">
        <v>62.8</v>
      </c>
      <c r="I184" s="22">
        <v>33124.51</v>
      </c>
      <c r="J184" s="22">
        <v>28787.6</v>
      </c>
      <c r="K184" s="22">
        <v>6130.85</v>
      </c>
      <c r="L184" s="22">
        <v>36.79</v>
      </c>
      <c r="M184" s="22">
        <f>L184-H184</f>
        <v>-26.01</v>
      </c>
      <c r="N184" s="22">
        <f>J184-F184</f>
        <v>-4336.91</v>
      </c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5.75" hidden="true" customHeight="true" spans="1:26">
      <c r="A185" s="19">
        <v>116</v>
      </c>
      <c r="B185" s="19">
        <v>119</v>
      </c>
      <c r="C185" s="35" t="s">
        <v>198</v>
      </c>
      <c r="D185" s="22">
        <v>8</v>
      </c>
      <c r="E185" s="22">
        <v>5817</v>
      </c>
      <c r="F185" s="22">
        <v>6353</v>
      </c>
      <c r="G185" s="22">
        <v>536</v>
      </c>
      <c r="H185" s="22">
        <v>3.22</v>
      </c>
      <c r="I185" s="22">
        <v>5817</v>
      </c>
      <c r="J185" s="22">
        <v>6172.67</v>
      </c>
      <c r="K185" s="22">
        <v>355.67</v>
      </c>
      <c r="L185" s="22">
        <v>2.13</v>
      </c>
      <c r="M185" s="22">
        <f>L185-H185</f>
        <v>-1.09</v>
      </c>
      <c r="N185" s="22">
        <f>J185-F185</f>
        <v>-180.33</v>
      </c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5.75" hidden="true" customHeight="true" spans="1:26">
      <c r="A186" s="43"/>
      <c r="B186" s="44"/>
      <c r="C186" s="25" t="s">
        <v>199</v>
      </c>
      <c r="D186" s="18">
        <f t="shared" ref="D186:N186" si="71">SUM(D187:D188)</f>
        <v>316</v>
      </c>
      <c r="E186" s="18">
        <f t="shared" si="71"/>
        <v>909</v>
      </c>
      <c r="F186" s="18">
        <f t="shared" si="71"/>
        <v>6870.31</v>
      </c>
      <c r="G186" s="18">
        <f t="shared" si="71"/>
        <v>5961.31</v>
      </c>
      <c r="H186" s="18">
        <f t="shared" si="71"/>
        <v>35.77</v>
      </c>
      <c r="I186" s="18">
        <f t="shared" si="71"/>
        <v>909</v>
      </c>
      <c r="J186" s="18">
        <f t="shared" si="71"/>
        <v>6729.54</v>
      </c>
      <c r="K186" s="18">
        <f t="shared" si="71"/>
        <v>5820.54</v>
      </c>
      <c r="L186" s="18">
        <f t="shared" si="71"/>
        <v>34.93</v>
      </c>
      <c r="M186" s="18">
        <f t="shared" si="71"/>
        <v>-0.839999999999995</v>
      </c>
      <c r="N186" s="18">
        <f t="shared" si="71"/>
        <v>-140.77</v>
      </c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</row>
    <row r="187" ht="15.75" hidden="true" customHeight="true" spans="1:26">
      <c r="A187" s="19">
        <v>117</v>
      </c>
      <c r="B187" s="39">
        <v>114</v>
      </c>
      <c r="C187" s="37" t="s">
        <v>200</v>
      </c>
      <c r="D187" s="22">
        <v>305</v>
      </c>
      <c r="E187" s="22">
        <v>484</v>
      </c>
      <c r="F187" s="22">
        <v>6020</v>
      </c>
      <c r="G187" s="22">
        <v>5536</v>
      </c>
      <c r="H187" s="22">
        <v>33.22</v>
      </c>
      <c r="I187" s="22">
        <v>484</v>
      </c>
      <c r="J187" s="22">
        <v>5945</v>
      </c>
      <c r="K187" s="22">
        <v>5461</v>
      </c>
      <c r="L187" s="22">
        <v>32.77</v>
      </c>
      <c r="M187" s="22">
        <f>L187-H187</f>
        <v>-0.449999999999996</v>
      </c>
      <c r="N187" s="22">
        <f>J187-F187</f>
        <v>-75</v>
      </c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5.75" hidden="true" customHeight="true" spans="1:26">
      <c r="A188" s="19">
        <v>118</v>
      </c>
      <c r="B188" s="19">
        <v>120</v>
      </c>
      <c r="C188" s="35" t="s">
        <v>201</v>
      </c>
      <c r="D188" s="22">
        <v>11</v>
      </c>
      <c r="E188" s="22">
        <v>425</v>
      </c>
      <c r="F188" s="22">
        <v>850.31</v>
      </c>
      <c r="G188" s="22">
        <v>425.31</v>
      </c>
      <c r="H188" s="22">
        <v>2.55</v>
      </c>
      <c r="I188" s="22">
        <v>425</v>
      </c>
      <c r="J188" s="22">
        <v>784.54</v>
      </c>
      <c r="K188" s="22">
        <v>359.54</v>
      </c>
      <c r="L188" s="22">
        <v>2.16</v>
      </c>
      <c r="M188" s="22">
        <f>L188-H188</f>
        <v>-0.39</v>
      </c>
      <c r="N188" s="22">
        <f>J188-F188</f>
        <v>-65.77</v>
      </c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5.75" hidden="true" customHeight="true" spans="1:26">
      <c r="A189" s="14"/>
      <c r="B189" s="36"/>
      <c r="C189" s="25" t="s">
        <v>202</v>
      </c>
      <c r="D189" s="18">
        <f t="shared" ref="D189:N189" si="72">D190</f>
        <v>4</v>
      </c>
      <c r="E189" s="18">
        <f t="shared" si="72"/>
        <v>6483</v>
      </c>
      <c r="F189" s="18">
        <f t="shared" si="72"/>
        <v>6553</v>
      </c>
      <c r="G189" s="18">
        <f t="shared" si="72"/>
        <v>70</v>
      </c>
      <c r="H189" s="18">
        <f t="shared" si="72"/>
        <v>0.42</v>
      </c>
      <c r="I189" s="18">
        <f t="shared" si="72"/>
        <v>6483</v>
      </c>
      <c r="J189" s="18">
        <f t="shared" si="72"/>
        <v>6553</v>
      </c>
      <c r="K189" s="18">
        <f t="shared" si="72"/>
        <v>70</v>
      </c>
      <c r="L189" s="18">
        <f t="shared" si="72"/>
        <v>0.42</v>
      </c>
      <c r="M189" s="18">
        <f t="shared" si="72"/>
        <v>0</v>
      </c>
      <c r="N189" s="18">
        <f t="shared" si="72"/>
        <v>0</v>
      </c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ht="24" hidden="true" customHeight="true" spans="1:26">
      <c r="A190" s="19">
        <v>119</v>
      </c>
      <c r="B190" s="39">
        <v>115</v>
      </c>
      <c r="C190" s="37" t="s">
        <v>203</v>
      </c>
      <c r="D190" s="22">
        <v>4</v>
      </c>
      <c r="E190" s="22">
        <v>6483</v>
      </c>
      <c r="F190" s="22">
        <v>6553</v>
      </c>
      <c r="G190" s="22">
        <v>70</v>
      </c>
      <c r="H190" s="22">
        <v>0.42</v>
      </c>
      <c r="I190" s="22">
        <v>6483</v>
      </c>
      <c r="J190" s="22">
        <v>6553</v>
      </c>
      <c r="K190" s="22">
        <v>70</v>
      </c>
      <c r="L190" s="22">
        <v>0.42</v>
      </c>
      <c r="M190" s="22">
        <f>L190-H190</f>
        <v>0</v>
      </c>
      <c r="N190" s="22">
        <f>J190-F190</f>
        <v>0</v>
      </c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5.75" hidden="true" customHeight="true" spans="1:26">
      <c r="A191" s="14"/>
      <c r="B191" s="36"/>
      <c r="C191" s="25" t="s">
        <v>204</v>
      </c>
      <c r="D191" s="18">
        <f t="shared" ref="D191:N191" si="73">SUM(D192:D193)</f>
        <v>98</v>
      </c>
      <c r="E191" s="18">
        <f t="shared" si="73"/>
        <v>10819.41</v>
      </c>
      <c r="F191" s="18">
        <f t="shared" si="73"/>
        <v>12871.99</v>
      </c>
      <c r="G191" s="18">
        <f t="shared" si="73"/>
        <v>2052.58</v>
      </c>
      <c r="H191" s="18">
        <f t="shared" si="73"/>
        <v>12.31</v>
      </c>
      <c r="I191" s="18">
        <f t="shared" si="73"/>
        <v>10819.41</v>
      </c>
      <c r="J191" s="18">
        <f t="shared" si="73"/>
        <v>12564.82</v>
      </c>
      <c r="K191" s="18">
        <f t="shared" si="73"/>
        <v>1745.39</v>
      </c>
      <c r="L191" s="18">
        <f t="shared" si="73"/>
        <v>11.59</v>
      </c>
      <c r="M191" s="18">
        <f t="shared" si="73"/>
        <v>-0.72</v>
      </c>
      <c r="N191" s="18">
        <f t="shared" si="73"/>
        <v>-307.17</v>
      </c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ht="15.75" hidden="true" customHeight="true" spans="1:26">
      <c r="A192" s="19">
        <v>120</v>
      </c>
      <c r="B192" s="39">
        <v>117</v>
      </c>
      <c r="C192" s="37" t="s">
        <v>205</v>
      </c>
      <c r="D192" s="22">
        <v>91</v>
      </c>
      <c r="E192" s="22">
        <v>10604.41</v>
      </c>
      <c r="F192" s="22">
        <v>12536.99</v>
      </c>
      <c r="G192" s="22">
        <v>1932.58</v>
      </c>
      <c r="H192" s="22">
        <v>11.59</v>
      </c>
      <c r="I192" s="22">
        <v>10604.41</v>
      </c>
      <c r="J192" s="22">
        <v>12536.9</v>
      </c>
      <c r="K192" s="22">
        <v>1932.49</v>
      </c>
      <c r="L192" s="22">
        <v>11.59</v>
      </c>
      <c r="M192" s="22">
        <f>L192-H192</f>
        <v>0</v>
      </c>
      <c r="N192" s="22">
        <f>J192-F192</f>
        <v>-0.0900000000001455</v>
      </c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5.75" hidden="true" customHeight="true" spans="1:26">
      <c r="A193" s="19">
        <v>121</v>
      </c>
      <c r="B193" s="19">
        <v>121</v>
      </c>
      <c r="C193" s="35" t="s">
        <v>206</v>
      </c>
      <c r="D193" s="22">
        <v>7</v>
      </c>
      <c r="E193" s="22">
        <v>215</v>
      </c>
      <c r="F193" s="22">
        <v>335</v>
      </c>
      <c r="G193" s="22">
        <v>120</v>
      </c>
      <c r="H193" s="22">
        <v>0.72</v>
      </c>
      <c r="I193" s="22">
        <v>215</v>
      </c>
      <c r="J193" s="22">
        <v>27.92</v>
      </c>
      <c r="K193" s="22">
        <v>-187.1</v>
      </c>
      <c r="L193" s="22">
        <v>0</v>
      </c>
      <c r="M193" s="22">
        <f>L193-H193</f>
        <v>-0.72</v>
      </c>
      <c r="N193" s="22">
        <f>J193-F193</f>
        <v>-307.08</v>
      </c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5.75" hidden="true" customHeight="true" spans="1:26">
      <c r="A194" s="46"/>
      <c r="B194" s="47"/>
      <c r="C194" s="24" t="s">
        <v>207</v>
      </c>
      <c r="D194" s="18">
        <f t="shared" ref="D194:N194" si="74">D195</f>
        <v>90</v>
      </c>
      <c r="E194" s="18">
        <f t="shared" si="74"/>
        <v>10984.57</v>
      </c>
      <c r="F194" s="18">
        <f t="shared" si="74"/>
        <v>16524.41</v>
      </c>
      <c r="G194" s="18">
        <f t="shared" si="74"/>
        <v>5539.84</v>
      </c>
      <c r="H194" s="18">
        <f t="shared" si="74"/>
        <v>33.23</v>
      </c>
      <c r="I194" s="18">
        <f t="shared" si="74"/>
        <v>10024.69</v>
      </c>
      <c r="J194" s="18">
        <f t="shared" si="74"/>
        <v>15375.23</v>
      </c>
      <c r="K194" s="18">
        <f t="shared" si="74"/>
        <v>5350.54</v>
      </c>
      <c r="L194" s="18">
        <f t="shared" si="74"/>
        <v>32.1</v>
      </c>
      <c r="M194" s="18">
        <f t="shared" si="74"/>
        <v>-1.13</v>
      </c>
      <c r="N194" s="18">
        <f t="shared" si="74"/>
        <v>-1149.18</v>
      </c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ht="15.75" hidden="true" customHeight="true" spans="1:26">
      <c r="A195" s="19">
        <v>122</v>
      </c>
      <c r="B195" s="39">
        <v>118</v>
      </c>
      <c r="C195" s="37" t="s">
        <v>208</v>
      </c>
      <c r="D195" s="22">
        <v>90</v>
      </c>
      <c r="E195" s="22">
        <v>10984.57</v>
      </c>
      <c r="F195" s="22">
        <v>16524.41</v>
      </c>
      <c r="G195" s="22">
        <v>5539.84</v>
      </c>
      <c r="H195" s="22">
        <v>33.23</v>
      </c>
      <c r="I195" s="22">
        <v>10024.69</v>
      </c>
      <c r="J195" s="22">
        <v>15375.23</v>
      </c>
      <c r="K195" s="22">
        <v>5350.54</v>
      </c>
      <c r="L195" s="22">
        <v>32.1</v>
      </c>
      <c r="M195" s="22">
        <f>L195-H195</f>
        <v>-1.13</v>
      </c>
      <c r="N195" s="22">
        <f>J195-F195</f>
        <v>-1149.18</v>
      </c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5.75" hidden="true" customHeight="true" spans="1:26">
      <c r="A196" s="14"/>
      <c r="B196" s="36"/>
      <c r="C196" s="25" t="s">
        <v>209</v>
      </c>
      <c r="D196" s="18">
        <f t="shared" ref="D196:N196" si="75">D197+D204+D206</f>
        <v>17997</v>
      </c>
      <c r="E196" s="18">
        <f t="shared" si="75"/>
        <v>199730.75</v>
      </c>
      <c r="F196" s="18">
        <f t="shared" si="75"/>
        <v>286925.11</v>
      </c>
      <c r="G196" s="18">
        <f t="shared" si="75"/>
        <v>87194.36</v>
      </c>
      <c r="H196" s="18">
        <f t="shared" si="75"/>
        <v>523.16</v>
      </c>
      <c r="I196" s="18">
        <f t="shared" si="75"/>
        <v>198324.6</v>
      </c>
      <c r="J196" s="18">
        <f t="shared" si="75"/>
        <v>275720.79</v>
      </c>
      <c r="K196" s="18">
        <f t="shared" si="75"/>
        <v>77396.19</v>
      </c>
      <c r="L196" s="18">
        <f t="shared" si="75"/>
        <v>491.19</v>
      </c>
      <c r="M196" s="18">
        <f t="shared" si="75"/>
        <v>-31.97</v>
      </c>
      <c r="N196" s="18">
        <f t="shared" si="75"/>
        <v>-11204.32</v>
      </c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ht="15.75" hidden="true" customHeight="true" spans="1:26">
      <c r="A197" s="14"/>
      <c r="B197" s="15"/>
      <c r="C197" s="17" t="s">
        <v>210</v>
      </c>
      <c r="D197" s="18">
        <f t="shared" ref="D197:N197" si="76">SUM(D198:D203)</f>
        <v>16793</v>
      </c>
      <c r="E197" s="18">
        <f t="shared" si="76"/>
        <v>185930.56</v>
      </c>
      <c r="F197" s="18">
        <f t="shared" si="76"/>
        <v>262366.86</v>
      </c>
      <c r="G197" s="18">
        <f t="shared" si="76"/>
        <v>76436.3</v>
      </c>
      <c r="H197" s="18">
        <f t="shared" si="76"/>
        <v>458.61</v>
      </c>
      <c r="I197" s="18">
        <f t="shared" si="76"/>
        <v>185930.56</v>
      </c>
      <c r="J197" s="18">
        <f t="shared" si="76"/>
        <v>253428.8</v>
      </c>
      <c r="K197" s="18">
        <f t="shared" si="76"/>
        <v>67498.24</v>
      </c>
      <c r="L197" s="18">
        <f t="shared" si="76"/>
        <v>431.8</v>
      </c>
      <c r="M197" s="18">
        <f t="shared" si="76"/>
        <v>-26.81</v>
      </c>
      <c r="N197" s="18">
        <f t="shared" si="76"/>
        <v>-8938.05999999999</v>
      </c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ht="15.75" hidden="true" customHeight="true" spans="1:26">
      <c r="A198" s="19">
        <v>123</v>
      </c>
      <c r="B198" s="20">
        <v>123</v>
      </c>
      <c r="C198" s="35" t="s">
        <v>211</v>
      </c>
      <c r="D198" s="22">
        <v>116</v>
      </c>
      <c r="E198" s="22">
        <v>10007.81</v>
      </c>
      <c r="F198" s="22">
        <v>10801.94</v>
      </c>
      <c r="G198" s="22">
        <v>794.13</v>
      </c>
      <c r="H198" s="22">
        <v>4.76</v>
      </c>
      <c r="I198" s="22">
        <v>10007.81</v>
      </c>
      <c r="J198" s="22">
        <v>5538.51</v>
      </c>
      <c r="K198" s="22">
        <v>-4469.3</v>
      </c>
      <c r="L198" s="22">
        <v>0</v>
      </c>
      <c r="M198" s="22">
        <f t="shared" ref="M198:M203" si="77">L198-H198</f>
        <v>-4.76</v>
      </c>
      <c r="N198" s="22">
        <f t="shared" ref="N198:N203" si="78">J198-F198</f>
        <v>-5263.43</v>
      </c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5.75" hidden="true" customHeight="true" spans="1:26">
      <c r="A199" s="19">
        <v>124</v>
      </c>
      <c r="B199" s="20">
        <v>124</v>
      </c>
      <c r="C199" s="35" t="s">
        <v>212</v>
      </c>
      <c r="D199" s="22">
        <v>8825</v>
      </c>
      <c r="E199" s="22">
        <v>56690.48</v>
      </c>
      <c r="F199" s="22">
        <v>68478.24</v>
      </c>
      <c r="G199" s="22">
        <v>11787.76</v>
      </c>
      <c r="H199" s="22">
        <v>70.73</v>
      </c>
      <c r="I199" s="22">
        <v>56690.48</v>
      </c>
      <c r="J199" s="22">
        <v>68354.07</v>
      </c>
      <c r="K199" s="22">
        <v>11663.59</v>
      </c>
      <c r="L199" s="22">
        <v>69.98</v>
      </c>
      <c r="M199" s="22">
        <f t="shared" si="77"/>
        <v>-0.75</v>
      </c>
      <c r="N199" s="22">
        <f t="shared" si="78"/>
        <v>-124.169999999998</v>
      </c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5.75" hidden="true" customHeight="true" spans="1:26">
      <c r="A200" s="19">
        <v>125</v>
      </c>
      <c r="B200" s="20">
        <v>125</v>
      </c>
      <c r="C200" s="35" t="s">
        <v>213</v>
      </c>
      <c r="D200" s="22">
        <v>1857</v>
      </c>
      <c r="E200" s="22">
        <v>29611.11</v>
      </c>
      <c r="F200" s="22">
        <v>47272.18</v>
      </c>
      <c r="G200" s="22">
        <v>17661.07</v>
      </c>
      <c r="H200" s="22">
        <v>105.96</v>
      </c>
      <c r="I200" s="22">
        <v>29611.11</v>
      </c>
      <c r="J200" s="22">
        <v>45219.13</v>
      </c>
      <c r="K200" s="22">
        <v>15608.02</v>
      </c>
      <c r="L200" s="22">
        <v>93.65</v>
      </c>
      <c r="M200" s="22">
        <f t="shared" si="77"/>
        <v>-12.31</v>
      </c>
      <c r="N200" s="22">
        <f t="shared" si="78"/>
        <v>-2053.05</v>
      </c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5.75" hidden="true" customHeight="true" spans="1:26">
      <c r="A201" s="19">
        <v>126</v>
      </c>
      <c r="B201" s="20">
        <v>126</v>
      </c>
      <c r="C201" s="35" t="s">
        <v>214</v>
      </c>
      <c r="D201" s="22">
        <v>7</v>
      </c>
      <c r="E201" s="22">
        <v>0</v>
      </c>
      <c r="F201" s="22">
        <v>99.42</v>
      </c>
      <c r="G201" s="22">
        <v>99.42</v>
      </c>
      <c r="H201" s="22">
        <v>0.59</v>
      </c>
      <c r="I201" s="22">
        <v>0</v>
      </c>
      <c r="J201" s="22">
        <v>99.42</v>
      </c>
      <c r="K201" s="22">
        <v>99.42</v>
      </c>
      <c r="L201" s="22">
        <v>0.59</v>
      </c>
      <c r="M201" s="22">
        <f t="shared" si="77"/>
        <v>0</v>
      </c>
      <c r="N201" s="22">
        <f t="shared" si="78"/>
        <v>0</v>
      </c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5.75" hidden="true" customHeight="true" spans="1:26">
      <c r="A202" s="19">
        <v>127</v>
      </c>
      <c r="B202" s="20">
        <v>127</v>
      </c>
      <c r="C202" s="35" t="s">
        <v>215</v>
      </c>
      <c r="D202" s="22">
        <v>5797</v>
      </c>
      <c r="E202" s="22">
        <v>87187.72</v>
      </c>
      <c r="F202" s="22">
        <v>132143.99</v>
      </c>
      <c r="G202" s="22">
        <v>44956.27</v>
      </c>
      <c r="H202" s="22">
        <v>269.74</v>
      </c>
      <c r="I202" s="22">
        <v>87187.72</v>
      </c>
      <c r="J202" s="22">
        <v>131018.71</v>
      </c>
      <c r="K202" s="22">
        <v>43830.99</v>
      </c>
      <c r="L202" s="22">
        <v>262.99</v>
      </c>
      <c r="M202" s="22">
        <f t="shared" si="77"/>
        <v>-6.75</v>
      </c>
      <c r="N202" s="22">
        <f t="shared" si="78"/>
        <v>-1125.27999999998</v>
      </c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5.75" hidden="true" customHeight="true" spans="1:26">
      <c r="A203" s="19">
        <v>128</v>
      </c>
      <c r="B203" s="20">
        <v>130</v>
      </c>
      <c r="C203" s="35" t="s">
        <v>216</v>
      </c>
      <c r="D203" s="22">
        <v>191</v>
      </c>
      <c r="E203" s="22">
        <v>2433.44</v>
      </c>
      <c r="F203" s="22">
        <v>3571.09</v>
      </c>
      <c r="G203" s="22">
        <v>1137.65</v>
      </c>
      <c r="H203" s="22">
        <v>6.83</v>
      </c>
      <c r="I203" s="22">
        <v>2433.44</v>
      </c>
      <c r="J203" s="22">
        <v>3198.96</v>
      </c>
      <c r="K203" s="22">
        <v>765.52</v>
      </c>
      <c r="L203" s="22">
        <v>4.59</v>
      </c>
      <c r="M203" s="22">
        <f t="shared" si="77"/>
        <v>-2.24</v>
      </c>
      <c r="N203" s="22">
        <f t="shared" si="78"/>
        <v>-372.13</v>
      </c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5.75" hidden="true" customHeight="true" spans="1:26">
      <c r="A204" s="14"/>
      <c r="B204" s="15"/>
      <c r="C204" s="26" t="s">
        <v>217</v>
      </c>
      <c r="D204" s="18">
        <f t="shared" ref="D204:N204" si="79">D205</f>
        <v>100</v>
      </c>
      <c r="E204" s="18">
        <f t="shared" si="79"/>
        <v>423.07</v>
      </c>
      <c r="F204" s="18">
        <f t="shared" si="79"/>
        <v>1298.46</v>
      </c>
      <c r="G204" s="18">
        <f t="shared" si="79"/>
        <v>875.39</v>
      </c>
      <c r="H204" s="18">
        <f t="shared" si="79"/>
        <v>5.25</v>
      </c>
      <c r="I204" s="18">
        <f t="shared" si="79"/>
        <v>423.07</v>
      </c>
      <c r="J204" s="18">
        <f t="shared" si="79"/>
        <v>1019.79</v>
      </c>
      <c r="K204" s="18">
        <f t="shared" si="79"/>
        <v>596.72</v>
      </c>
      <c r="L204" s="18">
        <f t="shared" si="79"/>
        <v>3.58</v>
      </c>
      <c r="M204" s="18">
        <f t="shared" si="79"/>
        <v>-1.67</v>
      </c>
      <c r="N204" s="18">
        <f t="shared" si="79"/>
        <v>-278.67</v>
      </c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ht="15.75" hidden="true" customHeight="true" spans="1:26">
      <c r="A205" s="19">
        <v>129</v>
      </c>
      <c r="B205" s="20">
        <v>128</v>
      </c>
      <c r="C205" s="35" t="s">
        <v>218</v>
      </c>
      <c r="D205" s="22">
        <v>100</v>
      </c>
      <c r="E205" s="22">
        <v>423.07</v>
      </c>
      <c r="F205" s="22">
        <v>1298.46</v>
      </c>
      <c r="G205" s="22">
        <v>875.39</v>
      </c>
      <c r="H205" s="22">
        <v>5.25</v>
      </c>
      <c r="I205" s="22">
        <v>423.07</v>
      </c>
      <c r="J205" s="22">
        <v>1019.79</v>
      </c>
      <c r="K205" s="22">
        <v>596.72</v>
      </c>
      <c r="L205" s="22">
        <v>3.58</v>
      </c>
      <c r="M205" s="22">
        <f>L205-H205</f>
        <v>-1.67</v>
      </c>
      <c r="N205" s="22">
        <f>J205-F205</f>
        <v>-278.67</v>
      </c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5.75" hidden="true" customHeight="true" spans="1:26">
      <c r="A206" s="14"/>
      <c r="B206" s="48"/>
      <c r="C206" s="17" t="s">
        <v>219</v>
      </c>
      <c r="D206" s="18">
        <f t="shared" ref="D206:N206" si="80">D207</f>
        <v>1104</v>
      </c>
      <c r="E206" s="18">
        <f t="shared" si="80"/>
        <v>13377.12</v>
      </c>
      <c r="F206" s="18">
        <f t="shared" si="80"/>
        <v>23259.79</v>
      </c>
      <c r="G206" s="18">
        <f t="shared" si="80"/>
        <v>9882.67</v>
      </c>
      <c r="H206" s="18">
        <f t="shared" si="80"/>
        <v>59.3</v>
      </c>
      <c r="I206" s="18">
        <f t="shared" si="80"/>
        <v>11970.97</v>
      </c>
      <c r="J206" s="18">
        <f t="shared" si="80"/>
        <v>21272.2</v>
      </c>
      <c r="K206" s="18">
        <f t="shared" si="80"/>
        <v>9301.23</v>
      </c>
      <c r="L206" s="18">
        <f t="shared" si="80"/>
        <v>55.81</v>
      </c>
      <c r="M206" s="18">
        <f t="shared" si="80"/>
        <v>-3.48999999999999</v>
      </c>
      <c r="N206" s="18">
        <f t="shared" si="80"/>
        <v>-1987.59</v>
      </c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ht="15.75" hidden="true" customHeight="true" spans="1:26">
      <c r="A207" s="19">
        <v>130</v>
      </c>
      <c r="B207" s="20">
        <v>129</v>
      </c>
      <c r="C207" s="35" t="s">
        <v>220</v>
      </c>
      <c r="D207" s="22">
        <v>1104</v>
      </c>
      <c r="E207" s="22">
        <v>13377.12</v>
      </c>
      <c r="F207" s="22">
        <v>23259.79</v>
      </c>
      <c r="G207" s="22">
        <v>9882.67</v>
      </c>
      <c r="H207" s="22">
        <v>59.3</v>
      </c>
      <c r="I207" s="22">
        <v>11970.97</v>
      </c>
      <c r="J207" s="22">
        <v>21272.2</v>
      </c>
      <c r="K207" s="22">
        <v>9301.23</v>
      </c>
      <c r="L207" s="22">
        <v>55.81</v>
      </c>
      <c r="M207" s="22">
        <f>L207-H207</f>
        <v>-3.48999999999999</v>
      </c>
      <c r="N207" s="22">
        <f>J207-F207</f>
        <v>-1987.59</v>
      </c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5.75" hidden="true" customHeight="true" spans="1:26">
      <c r="A208" s="14"/>
      <c r="B208" s="48"/>
      <c r="C208" s="17" t="s">
        <v>221</v>
      </c>
      <c r="D208" s="49">
        <f t="shared" ref="D208:N208" si="81">D209</f>
        <v>169</v>
      </c>
      <c r="E208" s="49">
        <f t="shared" si="81"/>
        <v>186.21</v>
      </c>
      <c r="F208" s="49">
        <f t="shared" si="81"/>
        <v>6884.78</v>
      </c>
      <c r="G208" s="49">
        <f t="shared" si="81"/>
        <v>6698.57</v>
      </c>
      <c r="H208" s="49">
        <f t="shared" si="81"/>
        <v>41.31</v>
      </c>
      <c r="I208" s="49">
        <f t="shared" si="81"/>
        <v>186.21</v>
      </c>
      <c r="J208" s="49">
        <f t="shared" si="81"/>
        <v>6207</v>
      </c>
      <c r="K208" s="49">
        <f t="shared" si="81"/>
        <v>6020.79</v>
      </c>
      <c r="L208" s="49">
        <f t="shared" si="81"/>
        <v>36.12</v>
      </c>
      <c r="M208" s="49">
        <f t="shared" si="81"/>
        <v>-5.19</v>
      </c>
      <c r="N208" s="49">
        <f t="shared" si="81"/>
        <v>-677.78</v>
      </c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ht="15.75" hidden="true" customHeight="true" spans="1:26">
      <c r="A209" s="19">
        <v>131</v>
      </c>
      <c r="B209" s="20">
        <v>131</v>
      </c>
      <c r="C209" s="35" t="s">
        <v>222</v>
      </c>
      <c r="D209" s="50">
        <v>169</v>
      </c>
      <c r="E209" s="50">
        <v>186.21</v>
      </c>
      <c r="F209" s="50">
        <v>6884.78</v>
      </c>
      <c r="G209" s="50">
        <v>6698.57</v>
      </c>
      <c r="H209" s="50">
        <v>41.31</v>
      </c>
      <c r="I209" s="50">
        <v>186.21</v>
      </c>
      <c r="J209" s="50">
        <v>6207</v>
      </c>
      <c r="K209" s="50">
        <v>6020.79</v>
      </c>
      <c r="L209" s="50">
        <v>36.12</v>
      </c>
      <c r="M209" s="50">
        <f>L209-H209</f>
        <v>-5.19</v>
      </c>
      <c r="N209" s="50">
        <f>J209-F209</f>
        <v>-677.78</v>
      </c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</sheetData>
  <autoFilter ref="A4:N209">
    <filterColumn colId="2">
      <customFilters>
        <customFilter operator="equal" val="中国光大银行股份有限公司南宁分行"/>
      </customFilters>
    </filterColumn>
    <extLst/>
  </autoFilter>
  <mergeCells count="7">
    <mergeCell ref="A1:N1"/>
    <mergeCell ref="E3:H3"/>
    <mergeCell ref="I3:L3"/>
    <mergeCell ref="M3:N3"/>
    <mergeCell ref="A3:A4"/>
    <mergeCell ref="B3:B4"/>
    <mergeCell ref="D3:D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计划表改</vt:lpstr>
      <vt:lpstr>计划表</vt:lpstr>
      <vt:lpstr>计划表改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gxxc</cp:lastModifiedBy>
  <dcterms:created xsi:type="dcterms:W3CDTF">2022-08-30T19:42:00Z</dcterms:created>
  <cp:lastPrinted>2022-09-14T18:52:00Z</cp:lastPrinted>
  <dcterms:modified xsi:type="dcterms:W3CDTF">2023-10-18T16:14:05Z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